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https://councilonquality-my.sharepoint.com/personal/rkasey_thecouncil_org/Documents/Desktop/"/>
    </mc:Choice>
  </mc:AlternateContent>
  <xr:revisionPtr revIDLastSave="955" documentId="8_{23DAB274-B507-400D-B1F7-86623ADDE9FC}" xr6:coauthVersionLast="47" xr6:coauthVersionMax="47" xr10:uidLastSave="{07F21E94-B993-4AE1-8150-D33957147825}"/>
  <bookViews>
    <workbookView xWindow="-25905" yWindow="1620" windowWidth="17280" windowHeight="8970" xr2:uid="{00000000-000D-0000-FFFF-FFFF00000000}"/>
  </bookViews>
  <sheets>
    <sheet name="Certification Report" sheetId="6" r:id="rId1"/>
    <sheet name="Certification Tool" sheetId="3" r:id="rId2"/>
    <sheet name="Plans for Alignment" sheetId="12" r:id="rId3"/>
    <sheet name="Records Review" sheetId="15" r:id="rId4"/>
    <sheet name="Site Visits" sheetId="17" r:id="rId5"/>
    <sheet name="TOA" sheetId="14" r:id="rId6"/>
  </sheets>
  <definedNames>
    <definedName name="_xlnm._FilterDatabase" localSheetId="1" hidden="1">'Certification Tool'!$A$1:$F$1853</definedName>
    <definedName name="_xlnm._FilterDatabase" localSheetId="2" hidden="1">'Plans for Alignment'!$A$2:$G$55</definedName>
    <definedName name="FromArray_1">_xlfn.ANCHORARRAY(#REF!)</definedName>
    <definedName name="_xlnm.Print_Area" localSheetId="0">'Certification Report'!$A:$E</definedName>
    <definedName name="_xlnm.Print_Area" localSheetId="1">'Certification Tool'!$E:$J</definedName>
    <definedName name="_xlnm.Print_Area" localSheetId="2">'Plans for Alignment'!$A:$G</definedName>
    <definedName name="_xlnm.Print_Area" localSheetId="5">TOA!$A:$C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6" l="1"/>
  <c r="D42" i="6"/>
  <c r="D41" i="6"/>
  <c r="D40" i="6"/>
  <c r="D39" i="6"/>
  <c r="D38" i="6"/>
  <c r="D37" i="6"/>
  <c r="D36" i="6"/>
  <c r="D35" i="6"/>
  <c r="D34" i="6"/>
  <c r="D33" i="6"/>
  <c r="D32" i="6"/>
  <c r="D31" i="6"/>
  <c r="D30" i="6"/>
  <c r="D29" i="6"/>
  <c r="D28" i="6"/>
  <c r="D27" i="6"/>
  <c r="D26" i="6"/>
  <c r="D25" i="6"/>
  <c r="C43" i="6"/>
  <c r="C42" i="6"/>
  <c r="C41" i="6"/>
  <c r="C40" i="6"/>
  <c r="C39" i="6"/>
  <c r="C38" i="6"/>
  <c r="C37" i="6"/>
  <c r="C36" i="6"/>
  <c r="C35" i="6"/>
  <c r="C34" i="6"/>
  <c r="C33" i="6"/>
  <c r="C32" i="6"/>
  <c r="C31" i="6"/>
  <c r="C30" i="6"/>
  <c r="C29" i="6"/>
  <c r="C28" i="6"/>
  <c r="C27" i="6"/>
  <c r="C26" i="6"/>
  <c r="C25" i="6"/>
  <c r="B43" i="6"/>
  <c r="B42" i="6"/>
  <c r="B41" i="6"/>
  <c r="B40" i="6"/>
  <c r="B39" i="6"/>
  <c r="B38" i="6"/>
  <c r="B37" i="6"/>
  <c r="B36" i="6"/>
  <c r="B35" i="6"/>
  <c r="B34" i="6"/>
  <c r="B33" i="6"/>
  <c r="B32" i="6"/>
  <c r="B31" i="6"/>
  <c r="B30" i="6"/>
  <c r="B29" i="6"/>
  <c r="B28" i="6"/>
  <c r="B27" i="6"/>
  <c r="B26" i="6"/>
  <c r="B25" i="6"/>
  <c r="D24" i="6"/>
  <c r="C24" i="6"/>
  <c r="B24" i="6"/>
  <c r="A3" i="12" l="1"/>
  <c r="I503" i="3" l="1"/>
  <c r="I208" i="3"/>
  <c r="I100" i="3"/>
  <c r="I1242" i="3"/>
  <c r="E48" i="6"/>
  <c r="J4" i="3"/>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2" i="12"/>
  <c r="I1781" i="3"/>
  <c r="C107" i="6"/>
  <c r="C106" i="6"/>
  <c r="C105" i="6"/>
  <c r="C104" i="6"/>
  <c r="C103" i="6"/>
  <c r="C101" i="6"/>
  <c r="C100" i="6"/>
  <c r="C99" i="6"/>
  <c r="C97" i="6"/>
  <c r="C96" i="6"/>
  <c r="C95" i="6"/>
  <c r="C94" i="6"/>
  <c r="C92" i="6"/>
  <c r="C91" i="6"/>
  <c r="C90" i="6"/>
  <c r="C89" i="6"/>
  <c r="C88" i="6"/>
  <c r="C87" i="6"/>
  <c r="C86" i="6"/>
  <c r="C85" i="6"/>
  <c r="C84" i="6"/>
  <c r="C82" i="6"/>
  <c r="C81" i="6"/>
  <c r="C80" i="6"/>
  <c r="C78" i="6"/>
  <c r="C77" i="6"/>
  <c r="C76" i="6"/>
  <c r="C75" i="6"/>
  <c r="C74" i="6"/>
  <c r="C73" i="6"/>
  <c r="C72" i="6"/>
  <c r="C70" i="6"/>
  <c r="C69" i="6"/>
  <c r="C68" i="6"/>
  <c r="C67" i="6"/>
  <c r="C66" i="6"/>
  <c r="C64" i="6"/>
  <c r="C63" i="6"/>
  <c r="C62" i="6"/>
  <c r="C61" i="6"/>
  <c r="C59" i="6"/>
  <c r="C58" i="6"/>
  <c r="C57" i="6"/>
  <c r="C56" i="6"/>
  <c r="C55" i="6"/>
  <c r="A55" i="6"/>
  <c r="I1783" i="3"/>
  <c r="I1782" i="3"/>
  <c r="I1785" i="3"/>
  <c r="I1790" i="3" s="1"/>
  <c r="I1791" i="3" s="1"/>
  <c r="B55" i="12" s="1"/>
  <c r="D55" i="12" s="1"/>
  <c r="I1764" i="3"/>
  <c r="I1769" i="3" s="1"/>
  <c r="I1762" i="3"/>
  <c r="I1761" i="3"/>
  <c r="I1760" i="3"/>
  <c r="I1738" i="3"/>
  <c r="I1743" i="3" s="1"/>
  <c r="I1744" i="3" s="1"/>
  <c r="B105" i="6" s="1"/>
  <c r="I1736" i="3"/>
  <c r="I1735" i="3"/>
  <c r="I1734" i="3"/>
  <c r="I1684" i="3"/>
  <c r="I1689" i="3" s="1"/>
  <c r="I1690" i="3" s="1"/>
  <c r="B52" i="12" s="1"/>
  <c r="D52" i="12" s="1"/>
  <c r="I1682" i="3"/>
  <c r="I1681" i="3"/>
  <c r="I1680" i="3"/>
  <c r="I1640" i="3"/>
  <c r="I1645" i="3" s="1"/>
  <c r="I1638" i="3"/>
  <c r="I1637" i="3"/>
  <c r="I1636" i="3"/>
  <c r="I1599" i="3"/>
  <c r="I1604" i="3" s="1"/>
  <c r="I1597" i="3"/>
  <c r="I1596" i="3"/>
  <c r="I1595" i="3"/>
  <c r="I1567" i="3"/>
  <c r="I1572" i="3" s="1"/>
  <c r="I1565" i="3"/>
  <c r="I1564" i="3"/>
  <c r="I1563" i="3"/>
  <c r="I1536" i="3"/>
  <c r="I1541" i="3" s="1"/>
  <c r="I1534" i="3"/>
  <c r="I1533" i="3"/>
  <c r="I1532" i="3"/>
  <c r="I1493" i="3"/>
  <c r="I1498" i="3" s="1"/>
  <c r="I1491" i="3"/>
  <c r="I1490" i="3"/>
  <c r="I1489" i="3"/>
  <c r="I1452" i="3"/>
  <c r="I1457" i="3" s="1"/>
  <c r="I1450" i="3"/>
  <c r="I1449" i="3"/>
  <c r="I1448" i="3"/>
  <c r="I1422" i="3"/>
  <c r="I1427" i="3" s="1"/>
  <c r="I1420" i="3"/>
  <c r="I1419" i="3"/>
  <c r="I1418" i="3"/>
  <c r="I1385" i="3"/>
  <c r="I1390" i="3" s="1"/>
  <c r="I1383" i="3"/>
  <c r="I1382" i="3"/>
  <c r="I1381" i="3"/>
  <c r="I1344" i="3"/>
  <c r="I1349" i="3" s="1"/>
  <c r="I1342" i="3"/>
  <c r="I1341" i="3"/>
  <c r="I1340" i="3"/>
  <c r="I1309" i="3"/>
  <c r="I1314" i="3" s="1"/>
  <c r="I1307" i="3"/>
  <c r="I1306" i="3"/>
  <c r="I1305" i="3"/>
  <c r="I1282" i="3"/>
  <c r="I1287" i="3" s="1"/>
  <c r="I1280" i="3"/>
  <c r="I1279" i="3"/>
  <c r="I1278" i="3"/>
  <c r="I1246" i="3"/>
  <c r="I1251" i="3" s="1"/>
  <c r="I1252" i="3" s="1"/>
  <c r="I1244" i="3"/>
  <c r="I1243" i="3"/>
  <c r="I1220" i="3"/>
  <c r="I1225" i="3" s="1"/>
  <c r="I1216" i="3"/>
  <c r="I1217" i="3"/>
  <c r="I1218" i="3"/>
  <c r="I1194" i="3"/>
  <c r="I1193" i="3"/>
  <c r="I1192" i="3"/>
  <c r="I1196" i="3"/>
  <c r="I1201" i="3" s="1"/>
  <c r="I1160" i="3"/>
  <c r="I1165" i="3" s="1"/>
  <c r="I1158" i="3"/>
  <c r="I1157" i="3"/>
  <c r="I1156" i="3"/>
  <c r="I1127" i="3"/>
  <c r="I1132" i="3" s="1"/>
  <c r="I1125" i="3"/>
  <c r="I1124" i="3"/>
  <c r="I1123" i="3"/>
  <c r="I1079" i="3"/>
  <c r="I1084" i="3" s="1"/>
  <c r="I1077" i="3"/>
  <c r="I1076" i="3"/>
  <c r="I1075" i="3"/>
  <c r="I1056" i="3"/>
  <c r="I1061" i="3" s="1"/>
  <c r="I1054" i="3"/>
  <c r="I1053" i="3"/>
  <c r="I1052" i="3"/>
  <c r="I1024" i="3"/>
  <c r="I1028" i="3"/>
  <c r="I1033" i="3" s="1"/>
  <c r="I1025" i="3"/>
  <c r="I1026" i="3"/>
  <c r="I958" i="3"/>
  <c r="I963" i="3" s="1"/>
  <c r="I955" i="3"/>
  <c r="I954" i="3"/>
  <c r="I956" i="3"/>
  <c r="I906" i="3"/>
  <c r="I908" i="3"/>
  <c r="I913" i="3" s="1"/>
  <c r="I905" i="3"/>
  <c r="I904" i="3"/>
  <c r="I833" i="3"/>
  <c r="I832" i="3"/>
  <c r="I831" i="3"/>
  <c r="I791" i="3"/>
  <c r="I790" i="3"/>
  <c r="I789" i="3"/>
  <c r="I793" i="3"/>
  <c r="I798" i="3" s="1"/>
  <c r="I764" i="3"/>
  <c r="I763" i="3"/>
  <c r="I762" i="3"/>
  <c r="I766" i="3"/>
  <c r="I771" i="3" s="1"/>
  <c r="I691" i="3"/>
  <c r="I690" i="3"/>
  <c r="I689" i="3"/>
  <c r="I693" i="3"/>
  <c r="I698" i="3" s="1"/>
  <c r="I651" i="3"/>
  <c r="I650" i="3"/>
  <c r="I649" i="3"/>
  <c r="I653" i="3"/>
  <c r="I658" i="3" s="1"/>
  <c r="I620" i="3"/>
  <c r="I619" i="3"/>
  <c r="I618" i="3"/>
  <c r="I622" i="3"/>
  <c r="I627" i="3" s="1"/>
  <c r="I560" i="3"/>
  <c r="I559" i="3"/>
  <c r="I558" i="3"/>
  <c r="I562" i="3"/>
  <c r="I567" i="3" s="1"/>
  <c r="I533" i="3"/>
  <c r="I532" i="3"/>
  <c r="I531" i="3"/>
  <c r="I535" i="3"/>
  <c r="I540" i="3" s="1"/>
  <c r="I505" i="3"/>
  <c r="I504" i="3"/>
  <c r="I507" i="3"/>
  <c r="I512" i="3" s="1"/>
  <c r="I485" i="3"/>
  <c r="I484" i="3"/>
  <c r="I483" i="3"/>
  <c r="I487" i="3"/>
  <c r="I492" i="3" s="1"/>
  <c r="I426" i="3"/>
  <c r="I425" i="3"/>
  <c r="I424" i="3"/>
  <c r="I428" i="3"/>
  <c r="I433" i="3" s="1"/>
  <c r="I393" i="3"/>
  <c r="I392" i="3"/>
  <c r="I391" i="3"/>
  <c r="I395" i="3"/>
  <c r="I400" i="3" s="1"/>
  <c r="I306" i="3"/>
  <c r="I305" i="3"/>
  <c r="I304" i="3"/>
  <c r="I308" i="3"/>
  <c r="I313" i="3" s="1"/>
  <c r="I835" i="3"/>
  <c r="I840" i="3" s="1"/>
  <c r="I257" i="3"/>
  <c r="I262" i="3" s="1"/>
  <c r="I212" i="3"/>
  <c r="I217" i="3" s="1"/>
  <c r="I181" i="3"/>
  <c r="I186" i="3" s="1"/>
  <c r="I136" i="3"/>
  <c r="I141" i="3" s="1"/>
  <c r="I104" i="3"/>
  <c r="I109" i="3" s="1"/>
  <c r="I55" i="3"/>
  <c r="I60" i="3" s="1"/>
  <c r="J64" i="3"/>
  <c r="I255" i="3"/>
  <c r="I254" i="3"/>
  <c r="I253" i="3"/>
  <c r="I210" i="3"/>
  <c r="I209" i="3"/>
  <c r="I179" i="3"/>
  <c r="I178" i="3"/>
  <c r="I177" i="3"/>
  <c r="J1777" i="3"/>
  <c r="J1775" i="3"/>
  <c r="J1773" i="3"/>
  <c r="J1757" i="3"/>
  <c r="J1756" i="3"/>
  <c r="J1752" i="3"/>
  <c r="J1749" i="3"/>
  <c r="J1747" i="3"/>
  <c r="J1730" i="3"/>
  <c r="J1727" i="3"/>
  <c r="J1724" i="3"/>
  <c r="J1721" i="3"/>
  <c r="J1717" i="3"/>
  <c r="J1713" i="3"/>
  <c r="J1710" i="3"/>
  <c r="J1707" i="3"/>
  <c r="J1702" i="3"/>
  <c r="J1698" i="3"/>
  <c r="J1696" i="3"/>
  <c r="J1693" i="3"/>
  <c r="J1677" i="3"/>
  <c r="J1673" i="3"/>
  <c r="J1668" i="3"/>
  <c r="J1663" i="3"/>
  <c r="J1659" i="3"/>
  <c r="J1658" i="3"/>
  <c r="J1656" i="3"/>
  <c r="J1655" i="3"/>
  <c r="J1653" i="3"/>
  <c r="J1649" i="3"/>
  <c r="J1631" i="3"/>
  <c r="J1628" i="3"/>
  <c r="J1623" i="3"/>
  <c r="J1621" i="3"/>
  <c r="J1619" i="3"/>
  <c r="J1616" i="3"/>
  <c r="J1609" i="3"/>
  <c r="J1590" i="3"/>
  <c r="J1589" i="3"/>
  <c r="J1585" i="3"/>
  <c r="J1583" i="3"/>
  <c r="J1581" i="3"/>
  <c r="J1578" i="3"/>
  <c r="J1576" i="3"/>
  <c r="J1559" i="3"/>
  <c r="J1555" i="3"/>
  <c r="J1552" i="3"/>
  <c r="J1551" i="3"/>
  <c r="J1549" i="3"/>
  <c r="J1547" i="3"/>
  <c r="J1545" i="3"/>
  <c r="J1527" i="3"/>
  <c r="J1523" i="3"/>
  <c r="J1521" i="3"/>
  <c r="J1518" i="3"/>
  <c r="J1516" i="3"/>
  <c r="J1513" i="3"/>
  <c r="J1511" i="3"/>
  <c r="J1510" i="3"/>
  <c r="J1508" i="3"/>
  <c r="J1503" i="3"/>
  <c r="J1486" i="3"/>
  <c r="J1484" i="3"/>
  <c r="J1480" i="3"/>
  <c r="J1478" i="3"/>
  <c r="J1475" i="3"/>
  <c r="J1472" i="3"/>
  <c r="J1469" i="3"/>
  <c r="J1465" i="3"/>
  <c r="J1461" i="3"/>
  <c r="J1443" i="3"/>
  <c r="J1439" i="3"/>
  <c r="J1436" i="3"/>
  <c r="J1435" i="3"/>
  <c r="J1431" i="3"/>
  <c r="J1412" i="3"/>
  <c r="J1411" i="3"/>
  <c r="J1407" i="3"/>
  <c r="J1400" i="3"/>
  <c r="J1394" i="3"/>
  <c r="J1376" i="3"/>
  <c r="J1374" i="3"/>
  <c r="J1369" i="3"/>
  <c r="J1367" i="3"/>
  <c r="J1365" i="3"/>
  <c r="J1364" i="3"/>
  <c r="J1363" i="3"/>
  <c r="J1361" i="3"/>
  <c r="J1359" i="3"/>
  <c r="J1357" i="3"/>
  <c r="J1354" i="3"/>
  <c r="J1337" i="3"/>
  <c r="J1335" i="3"/>
  <c r="J1333" i="3"/>
  <c r="J1329" i="3"/>
  <c r="J1327" i="3"/>
  <c r="J1323" i="3"/>
  <c r="J1322" i="3"/>
  <c r="J1321" i="3"/>
  <c r="J1319" i="3"/>
  <c r="J1318" i="3"/>
  <c r="J1302" i="3"/>
  <c r="J1300" i="3"/>
  <c r="J1295" i="3"/>
  <c r="J1291" i="3"/>
  <c r="J1273" i="3"/>
  <c r="J1272" i="3"/>
  <c r="J1269" i="3"/>
  <c r="J1264" i="3"/>
  <c r="J1261" i="3"/>
  <c r="J1257" i="3"/>
  <c r="J1255" i="3"/>
  <c r="J1238" i="3"/>
  <c r="J1234" i="3"/>
  <c r="J1231" i="3"/>
  <c r="J1229" i="3"/>
  <c r="J1212" i="3"/>
  <c r="J1210" i="3"/>
  <c r="J1205" i="3"/>
  <c r="J1187" i="3"/>
  <c r="J1184" i="3"/>
  <c r="J1180" i="3"/>
  <c r="J1177" i="3"/>
  <c r="J1173" i="3"/>
  <c r="J1169" i="3"/>
  <c r="J1151" i="3"/>
  <c r="J1146" i="3"/>
  <c r="J1141" i="3"/>
  <c r="J1136" i="3"/>
  <c r="J1116" i="3"/>
  <c r="J1113" i="3"/>
  <c r="J1105" i="3"/>
  <c r="J1096" i="3"/>
  <c r="J1092" i="3"/>
  <c r="J1088" i="3"/>
  <c r="J1072" i="3"/>
  <c r="J1070" i="3"/>
  <c r="J1066" i="3"/>
  <c r="J1046" i="3"/>
  <c r="J1042" i="3"/>
  <c r="J1037" i="3"/>
  <c r="J1017" i="3"/>
  <c r="J1012" i="3"/>
  <c r="J1007" i="3"/>
  <c r="J1001" i="3"/>
  <c r="J996" i="3"/>
  <c r="J990" i="3"/>
  <c r="J984" i="3"/>
  <c r="J977" i="3"/>
  <c r="J972" i="3"/>
  <c r="J967" i="3"/>
  <c r="J948" i="3"/>
  <c r="J943" i="3"/>
  <c r="J937" i="3"/>
  <c r="J933" i="3"/>
  <c r="J928" i="3"/>
  <c r="J923" i="3"/>
  <c r="J918" i="3"/>
  <c r="J898" i="3"/>
  <c r="J893" i="3"/>
  <c r="J889" i="3"/>
  <c r="J884" i="3"/>
  <c r="J878" i="3"/>
  <c r="J873" i="3"/>
  <c r="J869" i="3"/>
  <c r="J866" i="3"/>
  <c r="J863" i="3"/>
  <c r="J860" i="3"/>
  <c r="J859" i="3"/>
  <c r="J853" i="3"/>
  <c r="J850" i="3"/>
  <c r="J847" i="3"/>
  <c r="J844" i="3"/>
  <c r="J826" i="3"/>
  <c r="J818" i="3"/>
  <c r="J815" i="3"/>
  <c r="J812" i="3"/>
  <c r="J805" i="3"/>
  <c r="J804" i="3"/>
  <c r="J802" i="3"/>
  <c r="J785" i="3"/>
  <c r="J781" i="3"/>
  <c r="J778" i="3"/>
  <c r="J775" i="3"/>
  <c r="J756" i="3"/>
  <c r="J751" i="3"/>
  <c r="J748" i="3"/>
  <c r="J743" i="3"/>
  <c r="J741" i="3"/>
  <c r="J738" i="3"/>
  <c r="J734" i="3"/>
  <c r="J731" i="3"/>
  <c r="J729" i="3"/>
  <c r="J725" i="3"/>
  <c r="J722" i="3"/>
  <c r="J718" i="3"/>
  <c r="J714" i="3"/>
  <c r="J709" i="3"/>
  <c r="J705" i="3"/>
  <c r="J702" i="3"/>
  <c r="J685" i="3"/>
  <c r="J682" i="3"/>
  <c r="J679" i="3"/>
  <c r="J676" i="3"/>
  <c r="J671" i="3"/>
  <c r="J667" i="3"/>
  <c r="J662" i="3"/>
  <c r="J645" i="3"/>
  <c r="J641" i="3"/>
  <c r="J638" i="3"/>
  <c r="J637" i="3"/>
  <c r="J636" i="3"/>
  <c r="J635" i="3"/>
  <c r="J633" i="3"/>
  <c r="J632" i="3"/>
  <c r="J631" i="3"/>
  <c r="J613" i="3"/>
  <c r="J608" i="3"/>
  <c r="J603" i="3"/>
  <c r="J599" i="3"/>
  <c r="J593" i="3"/>
  <c r="J588" i="3"/>
  <c r="J585" i="3"/>
  <c r="J581" i="3"/>
  <c r="J577" i="3"/>
  <c r="J572" i="3"/>
  <c r="J556" i="3"/>
  <c r="J554" i="3"/>
  <c r="J549" i="3"/>
  <c r="J547" i="3"/>
  <c r="J544" i="3"/>
  <c r="J526" i="3"/>
  <c r="J523" i="3"/>
  <c r="J520" i="3"/>
  <c r="J516" i="3"/>
  <c r="J500" i="3"/>
  <c r="J498" i="3"/>
  <c r="J496" i="3"/>
  <c r="J476" i="3"/>
  <c r="J470" i="3"/>
  <c r="J463" i="3"/>
  <c r="J458" i="3"/>
  <c r="J450" i="3"/>
  <c r="J446" i="3"/>
  <c r="J441" i="3"/>
  <c r="J437" i="3"/>
  <c r="J418" i="3"/>
  <c r="J413" i="3"/>
  <c r="J407" i="3"/>
  <c r="J406" i="3"/>
  <c r="J405" i="3"/>
  <c r="J386" i="3"/>
  <c r="J381" i="3"/>
  <c r="J377" i="3"/>
  <c r="J366" i="3"/>
  <c r="J361" i="3"/>
  <c r="J356" i="3"/>
  <c r="J352" i="3"/>
  <c r="J347" i="3"/>
  <c r="J345" i="3"/>
  <c r="J342" i="3"/>
  <c r="J340" i="3"/>
  <c r="J336" i="3"/>
  <c r="J331" i="3"/>
  <c r="J326" i="3"/>
  <c r="J321" i="3"/>
  <c r="J317" i="3"/>
  <c r="J297" i="3"/>
  <c r="J294" i="3"/>
  <c r="J290" i="3"/>
  <c r="J286" i="3"/>
  <c r="J273" i="3"/>
  <c r="J276" i="3"/>
  <c r="J282" i="3"/>
  <c r="J269" i="3"/>
  <c r="J266" i="3"/>
  <c r="J249" i="3"/>
  <c r="J244" i="3"/>
  <c r="J239" i="3"/>
  <c r="J234" i="3"/>
  <c r="J231" i="3"/>
  <c r="J225" i="3"/>
  <c r="J221" i="3"/>
  <c r="J205" i="3"/>
  <c r="J203" i="3"/>
  <c r="J198" i="3"/>
  <c r="J195" i="3"/>
  <c r="J191" i="3"/>
  <c r="J173" i="3"/>
  <c r="J168" i="3"/>
  <c r="J165" i="3"/>
  <c r="J160" i="3"/>
  <c r="J156" i="3"/>
  <c r="J150" i="3"/>
  <c r="J145" i="3"/>
  <c r="J126" i="3"/>
  <c r="J124" i="3"/>
  <c r="J118" i="3"/>
  <c r="J113" i="3"/>
  <c r="J97" i="3"/>
  <c r="J94" i="3"/>
  <c r="J88" i="3"/>
  <c r="J82" i="3"/>
  <c r="J77" i="3"/>
  <c r="J72" i="3"/>
  <c r="J68" i="3"/>
  <c r="J41" i="3"/>
  <c r="J38" i="3"/>
  <c r="J36" i="3"/>
  <c r="J32" i="3"/>
  <c r="I134" i="3"/>
  <c r="I133" i="3"/>
  <c r="I132" i="3"/>
  <c r="I102" i="3"/>
  <c r="I101" i="3"/>
  <c r="I53" i="3"/>
  <c r="I52" i="3"/>
  <c r="I51" i="3"/>
  <c r="I19" i="3"/>
  <c r="I23" i="3"/>
  <c r="I28" i="3" s="1"/>
  <c r="I20" i="3"/>
  <c r="I21" i="3"/>
  <c r="J12" i="3"/>
  <c r="J6" i="3"/>
  <c r="A89" i="6"/>
  <c r="I138" i="3" l="1"/>
  <c r="I910" i="3"/>
  <c r="I1162" i="3"/>
  <c r="I1346" i="3"/>
  <c r="I1642" i="3"/>
  <c r="I960" i="3"/>
  <c r="I1222" i="3"/>
  <c r="I795" i="3"/>
  <c r="I57" i="3"/>
  <c r="I537" i="3"/>
  <c r="I1058" i="3"/>
  <c r="I1129" i="3"/>
  <c r="I509" i="3"/>
  <c r="I1787" i="3"/>
  <c r="I1081" i="3"/>
  <c r="I1248" i="3"/>
  <c r="I106" i="3"/>
  <c r="I259" i="3"/>
  <c r="I397" i="3"/>
  <c r="I489" i="3"/>
  <c r="I624" i="3"/>
  <c r="I1030" i="3"/>
  <c r="I1311" i="3"/>
  <c r="I1387" i="3"/>
  <c r="I1454" i="3"/>
  <c r="I1538" i="3"/>
  <c r="I1601" i="3"/>
  <c r="I1686" i="3"/>
  <c r="I1766" i="3"/>
  <c r="I214" i="3"/>
  <c r="I837" i="3"/>
  <c r="I1198" i="3"/>
  <c r="I183" i="3"/>
  <c r="I564" i="3"/>
  <c r="I655" i="3"/>
  <c r="I768" i="3"/>
  <c r="I25" i="3"/>
  <c r="I310" i="3"/>
  <c r="I430" i="3"/>
  <c r="I1284" i="3"/>
  <c r="I1424" i="3"/>
  <c r="I1495" i="3"/>
  <c r="I1569" i="3"/>
  <c r="I1740" i="3"/>
  <c r="I695" i="3"/>
  <c r="B107" i="6"/>
  <c r="B53" i="12"/>
  <c r="D53" i="12" s="1"/>
  <c r="B104" i="6"/>
  <c r="I834" i="3"/>
  <c r="I427" i="3"/>
  <c r="I394" i="3"/>
  <c r="I398" i="3" s="1"/>
  <c r="I307" i="3"/>
  <c r="I1451" i="3"/>
  <c r="I1455" i="3" s="1"/>
  <c r="I256" i="3"/>
  <c r="I211" i="3"/>
  <c r="I180" i="3"/>
  <c r="I135" i="3"/>
  <c r="I103" i="3"/>
  <c r="I54" i="3"/>
  <c r="I58" i="3" s="1"/>
  <c r="I22" i="3"/>
  <c r="I26" i="3" s="1"/>
  <c r="A107" i="6"/>
  <c r="A106" i="6"/>
  <c r="A105" i="6"/>
  <c r="A104" i="6"/>
  <c r="A103" i="6"/>
  <c r="A101" i="6"/>
  <c r="A100" i="6"/>
  <c r="A99" i="6"/>
  <c r="A97" i="6"/>
  <c r="A96" i="6"/>
  <c r="A95" i="6"/>
  <c r="A94" i="6"/>
  <c r="A92" i="6"/>
  <c r="A91" i="6"/>
  <c r="A90" i="6"/>
  <c r="A88" i="6"/>
  <c r="A87" i="6"/>
  <c r="A86" i="6"/>
  <c r="A85" i="6"/>
  <c r="A84" i="6"/>
  <c r="A82" i="6"/>
  <c r="A81" i="6"/>
  <c r="A80" i="6"/>
  <c r="A78" i="6"/>
  <c r="A77" i="6"/>
  <c r="A76" i="6"/>
  <c r="A75" i="6"/>
  <c r="A74" i="6"/>
  <c r="A73" i="6"/>
  <c r="A72" i="6"/>
  <c r="A70" i="6"/>
  <c r="A69" i="6"/>
  <c r="A68" i="6"/>
  <c r="A67" i="6"/>
  <c r="A66" i="6"/>
  <c r="A64" i="6"/>
  <c r="A63" i="6"/>
  <c r="A62" i="6"/>
  <c r="A61" i="6"/>
  <c r="A59" i="6"/>
  <c r="A58" i="6"/>
  <c r="A57" i="6"/>
  <c r="A56" i="6"/>
  <c r="I1784" i="3"/>
  <c r="I1788" i="3" s="1"/>
  <c r="I1763" i="3"/>
  <c r="I1767" i="3" s="1"/>
  <c r="I1737" i="3"/>
  <c r="I1741" i="3" s="1"/>
  <c r="I1683" i="3"/>
  <c r="I1687" i="3" s="1"/>
  <c r="I1639" i="3"/>
  <c r="I1598" i="3"/>
  <c r="I1566" i="3"/>
  <c r="I1570" i="3" s="1"/>
  <c r="I1535" i="3"/>
  <c r="I1539" i="3" s="1"/>
  <c r="I1492" i="3"/>
  <c r="I1496" i="3" s="1"/>
  <c r="I1421" i="3"/>
  <c r="I1425" i="3" s="1"/>
  <c r="I1384" i="3"/>
  <c r="I1343" i="3"/>
  <c r="I1308" i="3"/>
  <c r="I1312" i="3" s="1"/>
  <c r="I1281" i="3"/>
  <c r="I1285" i="3" s="1"/>
  <c r="I1245" i="3"/>
  <c r="I1219" i="3"/>
  <c r="I1223" i="3" s="1"/>
  <c r="I1195" i="3"/>
  <c r="I1159" i="3"/>
  <c r="I1163" i="3" s="1"/>
  <c r="I1126" i="3"/>
  <c r="I1078" i="3"/>
  <c r="I1055" i="3"/>
  <c r="I1027" i="3"/>
  <c r="I907" i="3"/>
  <c r="I911" i="3" s="1"/>
  <c r="I792" i="3"/>
  <c r="I796" i="3" s="1"/>
  <c r="I765" i="3"/>
  <c r="I692" i="3"/>
  <c r="I652" i="3"/>
  <c r="I621" i="3"/>
  <c r="I561" i="3"/>
  <c r="I534" i="3"/>
  <c r="I506" i="3"/>
  <c r="I486" i="3"/>
  <c r="A65" i="6"/>
  <c r="A102" i="6"/>
  <c r="A98" i="6"/>
  <c r="A93" i="6"/>
  <c r="A83" i="6"/>
  <c r="A79" i="6"/>
  <c r="A71" i="6"/>
  <c r="A60" i="6"/>
  <c r="A54" i="6"/>
  <c r="C24" i="12" l="1"/>
  <c r="D76" i="6"/>
  <c r="C55" i="12"/>
  <c r="D107" i="6"/>
  <c r="D106" i="6"/>
  <c r="C54" i="12"/>
  <c r="D105" i="6"/>
  <c r="C53" i="12"/>
  <c r="D104" i="6"/>
  <c r="C52" i="12"/>
  <c r="D100" i="6"/>
  <c r="C48" i="12"/>
  <c r="D99" i="6"/>
  <c r="C47" i="12"/>
  <c r="C45" i="12"/>
  <c r="D97" i="6"/>
  <c r="C44" i="12"/>
  <c r="D96" i="6"/>
  <c r="C43" i="12"/>
  <c r="D95" i="6"/>
  <c r="C39" i="12"/>
  <c r="D91" i="6"/>
  <c r="D90" i="6"/>
  <c r="C38" i="12"/>
  <c r="C36" i="12"/>
  <c r="D88" i="6"/>
  <c r="D86" i="6"/>
  <c r="C34" i="12"/>
  <c r="D78" i="6"/>
  <c r="C26" i="12"/>
  <c r="D64" i="6"/>
  <c r="C12" i="12"/>
  <c r="D56" i="6"/>
  <c r="C4" i="12"/>
  <c r="C3" i="12"/>
  <c r="D55" i="6"/>
  <c r="I431" i="3"/>
  <c r="I510" i="3"/>
  <c r="I1031" i="3"/>
  <c r="I1602" i="3"/>
  <c r="I538" i="3"/>
  <c r="I565" i="3"/>
  <c r="I1059" i="3"/>
  <c r="I625" i="3"/>
  <c r="I1347" i="3"/>
  <c r="I1643" i="3"/>
  <c r="I490" i="3"/>
  <c r="I1082" i="3"/>
  <c r="I656" i="3"/>
  <c r="I1130" i="3"/>
  <c r="I1388" i="3"/>
  <c r="I696" i="3"/>
  <c r="I1199" i="3"/>
  <c r="I769" i="3"/>
  <c r="I1249" i="3"/>
  <c r="I59" i="3"/>
  <c r="I61" i="3" s="1"/>
  <c r="I27" i="3"/>
  <c r="I29" i="3" s="1"/>
  <c r="I957" i="3"/>
  <c r="I961" i="3" s="1"/>
  <c r="I215" i="3"/>
  <c r="I139" i="3"/>
  <c r="I216" i="3" l="1"/>
  <c r="I218" i="3" s="1"/>
  <c r="D61" i="6"/>
  <c r="C9" i="12"/>
  <c r="C51" i="12"/>
  <c r="D103" i="6"/>
  <c r="C49" i="12"/>
  <c r="D101" i="6"/>
  <c r="D94" i="6"/>
  <c r="C42" i="12"/>
  <c r="C40" i="12"/>
  <c r="D92" i="6"/>
  <c r="C37" i="12"/>
  <c r="D89" i="6"/>
  <c r="C35" i="12"/>
  <c r="D87" i="6"/>
  <c r="C33" i="12"/>
  <c r="D85" i="6"/>
  <c r="C32" i="12"/>
  <c r="D84" i="6"/>
  <c r="D82" i="6"/>
  <c r="C30" i="12"/>
  <c r="D81" i="6"/>
  <c r="C29" i="12"/>
  <c r="D80" i="6"/>
  <c r="C28" i="12"/>
  <c r="D75" i="6"/>
  <c r="C23" i="12"/>
  <c r="C22" i="12"/>
  <c r="D74" i="6"/>
  <c r="C21" i="12"/>
  <c r="D73" i="6"/>
  <c r="C20" i="12"/>
  <c r="D72" i="6"/>
  <c r="D70" i="6"/>
  <c r="C18" i="12"/>
  <c r="C17" i="12"/>
  <c r="D69" i="6"/>
  <c r="D68" i="6"/>
  <c r="C16" i="12"/>
  <c r="D67" i="6"/>
  <c r="C15" i="12"/>
  <c r="D66" i="6"/>
  <c r="C14" i="12"/>
  <c r="D58" i="6"/>
  <c r="C6" i="12"/>
  <c r="B56" i="6"/>
  <c r="B4" i="12"/>
  <c r="D4" i="12" s="1"/>
  <c r="B55" i="6"/>
  <c r="B3" i="12"/>
  <c r="D3" i="12" s="1"/>
  <c r="I1768" i="3"/>
  <c r="I1770" i="3" s="1"/>
  <c r="I1060" i="3"/>
  <c r="I1062" i="3" s="1"/>
  <c r="I140" i="3"/>
  <c r="I142" i="3" s="1"/>
  <c r="I1083" i="3"/>
  <c r="I1085" i="3" s="1"/>
  <c r="I626" i="3"/>
  <c r="I628" i="3" s="1"/>
  <c r="I1131" i="3"/>
  <c r="I1133" i="3" s="1"/>
  <c r="I432" i="3"/>
  <c r="I434" i="3" s="1"/>
  <c r="I1313" i="3"/>
  <c r="I1315" i="3" s="1"/>
  <c r="I1789" i="3"/>
  <c r="I566" i="3"/>
  <c r="I568" i="3" s="1"/>
  <c r="I838" i="3"/>
  <c r="I912" i="3"/>
  <c r="I914" i="3" s="1"/>
  <c r="I797" i="3"/>
  <c r="I799" i="3" s="1"/>
  <c r="I770" i="3"/>
  <c r="I772" i="3" s="1"/>
  <c r="I539" i="3"/>
  <c r="I541" i="3" s="1"/>
  <c r="I511" i="3"/>
  <c r="I513" i="3" s="1"/>
  <c r="I657" i="3"/>
  <c r="I659" i="3" s="1"/>
  <c r="I1164" i="3"/>
  <c r="I1166" i="3" s="1"/>
  <c r="I697" i="3"/>
  <c r="I699" i="3" s="1"/>
  <c r="I1742" i="3"/>
  <c r="I1688" i="3"/>
  <c r="I1644" i="3"/>
  <c r="I1646" i="3" s="1"/>
  <c r="I1603" i="3"/>
  <c r="I1605" i="3" s="1"/>
  <c r="I1571" i="3"/>
  <c r="I1573" i="3" s="1"/>
  <c r="I1540" i="3"/>
  <c r="I1542" i="3" s="1"/>
  <c r="I1456" i="3"/>
  <c r="I1458" i="3" s="1"/>
  <c r="I1497" i="3"/>
  <c r="I1499" i="3" s="1"/>
  <c r="I1426" i="3"/>
  <c r="I1428" i="3" s="1"/>
  <c r="I1348" i="3"/>
  <c r="I1350" i="3" s="1"/>
  <c r="I1286" i="3"/>
  <c r="I1288" i="3" s="1"/>
  <c r="I1250" i="3"/>
  <c r="I1224" i="3"/>
  <c r="I1226" i="3" s="1"/>
  <c r="I1200" i="3"/>
  <c r="I1202" i="3" s="1"/>
  <c r="I1032" i="3"/>
  <c r="I1034" i="3" s="1"/>
  <c r="I962" i="3"/>
  <c r="I964" i="3" s="1"/>
  <c r="I399" i="3"/>
  <c r="I401" i="3" s="1"/>
  <c r="I311" i="3"/>
  <c r="I260" i="3"/>
  <c r="I184" i="3"/>
  <c r="I107" i="3"/>
  <c r="I261" i="3" l="1"/>
  <c r="I263" i="3" s="1"/>
  <c r="C10" i="12"/>
  <c r="D62" i="6"/>
  <c r="B24" i="12"/>
  <c r="D24" i="12" s="1"/>
  <c r="B76" i="6"/>
  <c r="I108" i="3"/>
  <c r="I110" i="3" s="1"/>
  <c r="D57" i="6"/>
  <c r="C5" i="12"/>
  <c r="I185" i="3"/>
  <c r="I187" i="3" s="1"/>
  <c r="C7" i="12"/>
  <c r="D59" i="6"/>
  <c r="B61" i="6"/>
  <c r="B9" i="12"/>
  <c r="D9" i="12" s="1"/>
  <c r="B106" i="6"/>
  <c r="B54" i="12"/>
  <c r="D54" i="12" s="1"/>
  <c r="B103" i="6"/>
  <c r="B51" i="12"/>
  <c r="D51" i="12" s="1"/>
  <c r="B49" i="12"/>
  <c r="D49" i="12" s="1"/>
  <c r="B101" i="6"/>
  <c r="B48" i="12"/>
  <c r="D48" i="12" s="1"/>
  <c r="B100" i="6"/>
  <c r="B99" i="6"/>
  <c r="B47" i="12"/>
  <c r="D47" i="12" s="1"/>
  <c r="B97" i="6"/>
  <c r="B45" i="12"/>
  <c r="D45" i="12" s="1"/>
  <c r="B96" i="6"/>
  <c r="B44" i="12"/>
  <c r="D44" i="12" s="1"/>
  <c r="B43" i="12"/>
  <c r="D43" i="12" s="1"/>
  <c r="B95" i="6"/>
  <c r="B40" i="12"/>
  <c r="D40" i="12" s="1"/>
  <c r="B92" i="6"/>
  <c r="B39" i="12"/>
  <c r="D39" i="12" s="1"/>
  <c r="B91" i="6"/>
  <c r="B90" i="6"/>
  <c r="B38" i="12"/>
  <c r="D38" i="12" s="1"/>
  <c r="B37" i="12"/>
  <c r="D37" i="12" s="1"/>
  <c r="B89" i="6"/>
  <c r="B88" i="6"/>
  <c r="B36" i="12"/>
  <c r="D36" i="12" s="1"/>
  <c r="B87" i="6"/>
  <c r="B35" i="12"/>
  <c r="D35" i="12" s="1"/>
  <c r="B86" i="6"/>
  <c r="B34" i="12"/>
  <c r="D34" i="12" s="1"/>
  <c r="B33" i="12"/>
  <c r="D33" i="12" s="1"/>
  <c r="B85" i="6"/>
  <c r="B32" i="12"/>
  <c r="D32" i="12" s="1"/>
  <c r="B84" i="6"/>
  <c r="B82" i="6"/>
  <c r="B30" i="12"/>
  <c r="D30" i="12" s="1"/>
  <c r="B81" i="6"/>
  <c r="B29" i="12"/>
  <c r="D29" i="12" s="1"/>
  <c r="B80" i="6"/>
  <c r="B28" i="12"/>
  <c r="D28" i="12" s="1"/>
  <c r="B26" i="12"/>
  <c r="D26" i="12" s="1"/>
  <c r="B78" i="6"/>
  <c r="I839" i="3"/>
  <c r="I841" i="3" s="1"/>
  <c r="D77" i="6"/>
  <c r="C25" i="12"/>
  <c r="B75" i="6"/>
  <c r="B23" i="12"/>
  <c r="D23" i="12" s="1"/>
  <c r="B74" i="6"/>
  <c r="B22" i="12"/>
  <c r="D22" i="12" s="1"/>
  <c r="B73" i="6"/>
  <c r="B21" i="12"/>
  <c r="D21" i="12" s="1"/>
  <c r="B20" i="12"/>
  <c r="D20" i="12" s="1"/>
  <c r="B72" i="6"/>
  <c r="B18" i="12"/>
  <c r="D18" i="12" s="1"/>
  <c r="B70" i="6"/>
  <c r="B17" i="12"/>
  <c r="D17" i="12" s="1"/>
  <c r="B69" i="6"/>
  <c r="B16" i="12"/>
  <c r="D16" i="12" s="1"/>
  <c r="B68" i="6"/>
  <c r="B14" i="12"/>
  <c r="D14" i="12" s="1"/>
  <c r="B66" i="6"/>
  <c r="B64" i="6"/>
  <c r="B12" i="12"/>
  <c r="D12" i="12" s="1"/>
  <c r="I312" i="3"/>
  <c r="I314" i="3" s="1"/>
  <c r="C11" i="12"/>
  <c r="D63" i="6"/>
  <c r="B58" i="6"/>
  <c r="B6" i="12"/>
  <c r="D6" i="12" s="1"/>
  <c r="I491" i="3"/>
  <c r="I493" i="3" s="1"/>
  <c r="I1389" i="3"/>
  <c r="I1391" i="3" s="1"/>
  <c r="B57" i="6" l="1"/>
  <c r="B5" i="12"/>
  <c r="D5" i="12" s="1"/>
  <c r="E113" i="6"/>
  <c r="B49" i="6" s="1"/>
  <c r="B7" i="12"/>
  <c r="D7" i="12" s="1"/>
  <c r="B59" i="6"/>
  <c r="B62" i="6"/>
  <c r="B10" i="12"/>
  <c r="D10" i="12" s="1"/>
  <c r="B94" i="6"/>
  <c r="B42" i="12"/>
  <c r="D42" i="12" s="1"/>
  <c r="B25" i="12"/>
  <c r="D25" i="12" s="1"/>
  <c r="B77" i="6"/>
  <c r="B67" i="6"/>
  <c r="B15" i="12"/>
  <c r="D15" i="12" s="1"/>
  <c r="B63" i="6"/>
  <c r="B11" i="12"/>
  <c r="D11" i="12" s="1"/>
  <c r="D111" i="6" l="1"/>
  <c r="B111" i="6"/>
  <c r="D113" i="6"/>
  <c r="E111" i="6"/>
  <c r="B48" i="6" s="1"/>
  <c r="B110" i="6" l="1"/>
  <c r="B112" i="6" l="1"/>
  <c r="B113" i="6" s="1"/>
  <c r="B50" i="6" s="1"/>
</calcChain>
</file>

<file path=xl/sharedStrings.xml><?xml version="1.0" encoding="utf-8"?>
<sst xmlns="http://schemas.openxmlformats.org/spreadsheetml/2006/main" count="6208" uniqueCount="1129">
  <si>
    <t>ADMH-DDD Certification Report</t>
  </si>
  <si>
    <t>Provider Name:</t>
  </si>
  <si>
    <t>ADHM Certification Staff Name:</t>
  </si>
  <si>
    <r>
      <t xml:space="preserve">Services Provided:
</t>
    </r>
    <r>
      <rPr>
        <sz val="12"/>
        <color theme="1"/>
        <rFont val="Arial"/>
        <family val="2"/>
      </rPr>
      <t>Support Coordination, Non-Congregate, and/or Residential/Day</t>
    </r>
  </si>
  <si>
    <r>
      <t xml:space="preserve">Date(s): 
</t>
    </r>
    <r>
      <rPr>
        <sz val="12"/>
        <color theme="1"/>
        <rFont val="Arial"/>
        <family val="2"/>
      </rPr>
      <t>Please list all dates that virtual and onsite activities occurred and note what activities occurred in the cell next to the date.</t>
    </r>
  </si>
  <si>
    <r>
      <t xml:space="preserve">Strengths of the Visit:
</t>
    </r>
    <r>
      <rPr>
        <sz val="12"/>
        <color theme="1"/>
        <rFont val="Arial"/>
        <family val="2"/>
      </rPr>
      <t xml:space="preserve">This is an area to note any strengths that were discovered during the certification process. Strengths may include notable excellence in preparation, organization, systems, policies, and people. </t>
    </r>
  </si>
  <si>
    <r>
      <t xml:space="preserve">Opportunities of the Visit:
</t>
    </r>
    <r>
      <rPr>
        <sz val="12"/>
        <color theme="1"/>
        <rFont val="Arial"/>
        <family val="2"/>
      </rPr>
      <t xml:space="preserve">This is an area to note any opportunities for growth that were discovered during the certification process. These growth areas will cover more general areas than the "Plans for Alignment" and may include notable opportunities in preparation, organization, systems, policies, and people. </t>
    </r>
  </si>
  <si>
    <t>Plans for Alignment</t>
  </si>
  <si>
    <t>Required Number of Plans</t>
  </si>
  <si>
    <t>Due Dates:</t>
  </si>
  <si>
    <t>Number of Immediate Plans of Alignment</t>
  </si>
  <si>
    <t>Certification Decision</t>
  </si>
  <si>
    <t>Certification Results</t>
  </si>
  <si>
    <t>Determination</t>
  </si>
  <si>
    <t>Comments from Tool</t>
  </si>
  <si>
    <t>IMMEDIATE Plans of Alignment in this Requirement</t>
  </si>
  <si>
    <t>Additional Comments</t>
  </si>
  <si>
    <t>Totals:</t>
  </si>
  <si>
    <t>Number of Requirements Applicable to Organization</t>
  </si>
  <si>
    <t>Number Present</t>
  </si>
  <si>
    <t>Number Not Present</t>
  </si>
  <si>
    <t>Does the provider have any plans requiring IMMEDIATE action?</t>
  </si>
  <si>
    <t>Does the provider meet 80% of Requirements?</t>
  </si>
  <si>
    <t>Number Not Applicable</t>
  </si>
  <si>
    <t>Good Standing</t>
  </si>
  <si>
    <t>An ADMH DDD provider is considered in good standing as long as they participate fully in the certification process, which is defined as:
•	Actively participating in preparation and visits
•	Providing necessary and requested documentation in a timely manner
•	Developing and completing required plans
•	Providing adequate evidence of their alignment requirement
If any of the above cease to occur, a process will be initiated to withdraw the provider’s credentials and the provider will no longer be considered a provider in good standing that is authorized to continue participation in the DDD Provider Program. 
The signatures below indicate that based on the activities from today's visit the provider is currently considered to be in good standing.</t>
  </si>
  <si>
    <t>Provider Representative Signature:</t>
  </si>
  <si>
    <t>Date:</t>
  </si>
  <si>
    <t>Certification Staff Signature:</t>
  </si>
  <si>
    <t> </t>
  </si>
  <si>
    <t>Filter by Value</t>
  </si>
  <si>
    <t>Ref.</t>
  </si>
  <si>
    <t xml:space="preserve"> Required Organizational Elements</t>
  </si>
  <si>
    <t>Comments</t>
  </si>
  <si>
    <t>Decision</t>
  </si>
  <si>
    <t xml:space="preserve">Needs 30-Day Immediate Action </t>
  </si>
  <si>
    <t>Value 1</t>
  </si>
  <si>
    <t>Value 1: Rights and Decision-Making</t>
  </si>
  <si>
    <t>All Services (SC, NC, Res/Day)</t>
  </si>
  <si>
    <t>1.1A</t>
  </si>
  <si>
    <t>Policy</t>
  </si>
  <si>
    <t>No</t>
  </si>
  <si>
    <t xml:space="preserve">Conversation(Focus Group)-Staff </t>
  </si>
  <si>
    <t>1.1B</t>
  </si>
  <si>
    <t>Conversation(Focus Group)-Person Receiving Services</t>
  </si>
  <si>
    <t>Meeting Minutes-HRC Review and Decision</t>
  </si>
  <si>
    <t>Person's File-Quarterly Narrative</t>
  </si>
  <si>
    <t>1.1C</t>
  </si>
  <si>
    <t>Yes</t>
  </si>
  <si>
    <t xml:space="preserve">Personnel Records-Training Records and Curriculum </t>
  </si>
  <si>
    <t>Education for People Supported</t>
  </si>
  <si>
    <t>1.1 Details</t>
  </si>
  <si>
    <t>Exceeds</t>
  </si>
  <si>
    <t>Meets</t>
  </si>
  <si>
    <t>Needs Action</t>
  </si>
  <si>
    <t>Needs Immediate 30-Day Action</t>
  </si>
  <si>
    <t>Not Applicable</t>
  </si>
  <si>
    <t>1.1 Decision</t>
  </si>
  <si>
    <t>Enter Comments on 1.1 Decision:</t>
  </si>
  <si>
    <t>Do 80% of the Elements exceed or meet requirements?</t>
  </si>
  <si>
    <t>Value 2</t>
  </si>
  <si>
    <t>Does the provider have any IMMEDIATE plans of alignment?</t>
  </si>
  <si>
    <t>Value 3</t>
  </si>
  <si>
    <t>Meeting &amp; No Immediate Plans of Alignment</t>
  </si>
  <si>
    <t>Value 4</t>
  </si>
  <si>
    <t>Is the Requirement Applicable?</t>
  </si>
  <si>
    <t>Value 5</t>
  </si>
  <si>
    <t>Is the Requirement Present?</t>
  </si>
  <si>
    <t>1.2A</t>
  </si>
  <si>
    <t>Assessment-Rights</t>
  </si>
  <si>
    <t>Person's File-Rights Summary</t>
  </si>
  <si>
    <t>1.2B</t>
  </si>
  <si>
    <t>1.2C</t>
  </si>
  <si>
    <t>Person's File-Person-Centered Plan (PCP)</t>
  </si>
  <si>
    <t>1.2D</t>
  </si>
  <si>
    <t>Operations-Lease</t>
  </si>
  <si>
    <t>Records-Visitor Log</t>
  </si>
  <si>
    <t>Person's File-Choice Documentation</t>
  </si>
  <si>
    <t>Person's File-Transportation</t>
  </si>
  <si>
    <t>1.2 Details</t>
  </si>
  <si>
    <t>Needs 30-Day Immediate Action</t>
  </si>
  <si>
    <t>1.2 Decision</t>
  </si>
  <si>
    <t xml:space="preserve">Enter Comments on 1.2 Decision: </t>
  </si>
  <si>
    <t>1.3A</t>
  </si>
  <si>
    <t>Meeting Minutes-Support Team</t>
  </si>
  <si>
    <t>1.3B</t>
  </si>
  <si>
    <t>1.3C</t>
  </si>
  <si>
    <t>1.3D</t>
  </si>
  <si>
    <t>Service notes and billing documentation</t>
  </si>
  <si>
    <t>1.3E</t>
  </si>
  <si>
    <t>Person's File-Consent</t>
  </si>
  <si>
    <t>1.3F</t>
  </si>
  <si>
    <t>1.3G</t>
  </si>
  <si>
    <t>1.3H</t>
  </si>
  <si>
    <t>1.3 Details</t>
  </si>
  <si>
    <t>1.3 Decision</t>
  </si>
  <si>
    <t>Enter Comments on 1.3 Decision:</t>
  </si>
  <si>
    <t>1.4A</t>
  </si>
  <si>
    <t>1.4B</t>
  </si>
  <si>
    <t>1.4C</t>
  </si>
  <si>
    <t>Person's File-Decision-Making Status</t>
  </si>
  <si>
    <t>1.4D</t>
  </si>
  <si>
    <t>1.4 Details</t>
  </si>
  <si>
    <t>1.4 Decision</t>
  </si>
  <si>
    <t>Enter Comments on 1.4 Decision:</t>
  </si>
  <si>
    <t>1.5A</t>
  </si>
  <si>
    <t>Person's File-Financial documentation</t>
  </si>
  <si>
    <t>Person's File-Quarterly Financial Statement</t>
  </si>
  <si>
    <t>1.5B</t>
  </si>
  <si>
    <t>1.5C</t>
  </si>
  <si>
    <t>1.5D</t>
  </si>
  <si>
    <t>1.5E</t>
  </si>
  <si>
    <t>1.5F</t>
  </si>
  <si>
    <t>1.5G</t>
  </si>
  <si>
    <t>Person's File-Rep-Payee Documentation</t>
  </si>
  <si>
    <t>1.5 Details</t>
  </si>
  <si>
    <t>1.5 Decision</t>
  </si>
  <si>
    <t>Enter Comments on 1.5 Decision:</t>
  </si>
  <si>
    <t>Value 2: Due Process</t>
  </si>
  <si>
    <t>2.1A</t>
  </si>
  <si>
    <t>2.1B</t>
  </si>
  <si>
    <t>2.1C</t>
  </si>
  <si>
    <t>2.1D</t>
  </si>
  <si>
    <t>2.1E</t>
  </si>
  <si>
    <t>2.1 Details</t>
  </si>
  <si>
    <t>2.1 Decision</t>
  </si>
  <si>
    <t>Enter Comments on 2.1 Decision:</t>
  </si>
  <si>
    <t>2.2A</t>
  </si>
  <si>
    <t>2.2B</t>
  </si>
  <si>
    <t>Operations-Complaints and Grievances</t>
  </si>
  <si>
    <t>2.2C</t>
  </si>
  <si>
    <t>Operations-External Communications</t>
  </si>
  <si>
    <t>2.2D</t>
  </si>
  <si>
    <t>2.2E</t>
  </si>
  <si>
    <t>2.2F</t>
  </si>
  <si>
    <t>2.2G</t>
  </si>
  <si>
    <t>Quality Management Plan and Data</t>
  </si>
  <si>
    <t>2.2 Details</t>
  </si>
  <si>
    <t>2.2 Decision</t>
  </si>
  <si>
    <t>Enter Comments on 2.2 Decision:</t>
  </si>
  <si>
    <t>NC and Res/Day</t>
  </si>
  <si>
    <t>2.3A</t>
  </si>
  <si>
    <t>Training Records-HRC Members</t>
  </si>
  <si>
    <t>2.3B</t>
  </si>
  <si>
    <t>Person's File-Behavior Support Plan</t>
  </si>
  <si>
    <t>2.3C</t>
  </si>
  <si>
    <t>2.3D</t>
  </si>
  <si>
    <t>Data-Critical Incident Reports/GERs</t>
  </si>
  <si>
    <t>2.3E</t>
  </si>
  <si>
    <t>2.3F</t>
  </si>
  <si>
    <t>2.3G</t>
  </si>
  <si>
    <t>2.3H</t>
  </si>
  <si>
    <t>2.3I</t>
  </si>
  <si>
    <t>2.3 Details</t>
  </si>
  <si>
    <t>2.3 Decision</t>
  </si>
  <si>
    <t>Enter Comments on 2.3 Decision:</t>
  </si>
  <si>
    <t>2.4A</t>
  </si>
  <si>
    <t>2.4B</t>
  </si>
  <si>
    <t>2.4C</t>
  </si>
  <si>
    <t>2.4D</t>
  </si>
  <si>
    <t>2.4E</t>
  </si>
  <si>
    <t>2.4F</t>
  </si>
  <si>
    <t>Meeting Minutes-Behavior Program Review</t>
  </si>
  <si>
    <t>2.4G</t>
  </si>
  <si>
    <t>2.4H</t>
  </si>
  <si>
    <t>2.4I</t>
  </si>
  <si>
    <t>2.4J</t>
  </si>
  <si>
    <t>Person's File-Medical Records</t>
  </si>
  <si>
    <t>2.4K</t>
  </si>
  <si>
    <t>2.4L</t>
  </si>
  <si>
    <t>2.4M</t>
  </si>
  <si>
    <t>2.4N</t>
  </si>
  <si>
    <t xml:space="preserve">Person's File-Behavior Support Plan DPBS Approval </t>
  </si>
  <si>
    <t>2.4O</t>
  </si>
  <si>
    <t>2.4P</t>
  </si>
  <si>
    <t>2.4 Details</t>
  </si>
  <si>
    <t>2.4 Decision</t>
  </si>
  <si>
    <t>Enter Comments on 2.4 Decision:</t>
  </si>
  <si>
    <t>Value 3: Preventing Abuse, Neglect, Exploitation, and Mistreatment</t>
  </si>
  <si>
    <t>3.1A</t>
  </si>
  <si>
    <t>3.1B</t>
  </si>
  <si>
    <t>3.1C</t>
  </si>
  <si>
    <t>3.1D</t>
  </si>
  <si>
    <t>3.1E</t>
  </si>
  <si>
    <t>3.1 Details</t>
  </si>
  <si>
    <t>3.1 Decision</t>
  </si>
  <si>
    <t>Enter Comments on 3.1 Decision:</t>
  </si>
  <si>
    <t>3.2A</t>
  </si>
  <si>
    <t>3.2B</t>
  </si>
  <si>
    <t>3.2C</t>
  </si>
  <si>
    <t>Records-ANME Investigations</t>
  </si>
  <si>
    <t>3.2D</t>
  </si>
  <si>
    <t>Person's File-Behavior Support Data</t>
  </si>
  <si>
    <t>3.2E</t>
  </si>
  <si>
    <t>3.2F</t>
  </si>
  <si>
    <t>3.2G</t>
  </si>
  <si>
    <t>3.2H</t>
  </si>
  <si>
    <t>3.2 Details</t>
  </si>
  <si>
    <t>3.2 Decision</t>
  </si>
  <si>
    <t>Enter Comments on 3.2 Decision:</t>
  </si>
  <si>
    <t>3.3A</t>
  </si>
  <si>
    <t>3.3B</t>
  </si>
  <si>
    <t>3.3C</t>
  </si>
  <si>
    <t>3.3 Details</t>
  </si>
  <si>
    <t>3.3 Decision</t>
  </si>
  <si>
    <t>Enter Comments on 3.3 Decision:</t>
  </si>
  <si>
    <t>3.4A</t>
  </si>
  <si>
    <t>Data-IPMS Reporting Compliance</t>
  </si>
  <si>
    <t>3.4B</t>
  </si>
  <si>
    <t>3.4C</t>
  </si>
  <si>
    <t>3.4D</t>
  </si>
  <si>
    <t>3.4 Details</t>
  </si>
  <si>
    <t>3.4 Decision</t>
  </si>
  <si>
    <t>Enter Comments on 3.4 Decision:</t>
  </si>
  <si>
    <t>3.5A</t>
  </si>
  <si>
    <t>3.5B</t>
  </si>
  <si>
    <t>3.5C</t>
  </si>
  <si>
    <t>3.5D</t>
  </si>
  <si>
    <t>3.5E</t>
  </si>
  <si>
    <t>Person's File-Mortality Review documentation</t>
  </si>
  <si>
    <t>3.5 Details</t>
  </si>
  <si>
    <t>3.5 Decision</t>
  </si>
  <si>
    <t>Enter Comments on 3.5 Decision:</t>
  </si>
  <si>
    <t>Value 4: Health &amp; Safety</t>
  </si>
  <si>
    <t>4.1A</t>
  </si>
  <si>
    <t>4.1B</t>
  </si>
  <si>
    <t>4.1C</t>
  </si>
  <si>
    <t>4.1D</t>
  </si>
  <si>
    <t>Assessment-Medication Administration</t>
  </si>
  <si>
    <t>4.1E</t>
  </si>
  <si>
    <t>4.1F</t>
  </si>
  <si>
    <t>4.1G</t>
  </si>
  <si>
    <t>4.1H</t>
  </si>
  <si>
    <t>4.1I</t>
  </si>
  <si>
    <t>4.1J</t>
  </si>
  <si>
    <t>4.1 Details</t>
  </si>
  <si>
    <t>4.1 Decision</t>
  </si>
  <si>
    <t>Enter Comments on 4.1 Decision:</t>
  </si>
  <si>
    <t>4.2A</t>
  </si>
  <si>
    <t>4.2B</t>
  </si>
  <si>
    <t>4.2C</t>
  </si>
  <si>
    <t>4.2D</t>
  </si>
  <si>
    <t>4.2E</t>
  </si>
  <si>
    <t>4.2F</t>
  </si>
  <si>
    <t>4.2G</t>
  </si>
  <si>
    <t>4.2H</t>
  </si>
  <si>
    <t>Records-Inspection and Maintenance</t>
  </si>
  <si>
    <t>4.2I</t>
  </si>
  <si>
    <t>4.2 Details</t>
  </si>
  <si>
    <t>4.2 Decision</t>
  </si>
  <si>
    <t>Enter Comments on 4.2 Decision:</t>
  </si>
  <si>
    <t>4.3A</t>
  </si>
  <si>
    <t>4.3B</t>
  </si>
  <si>
    <t>4.3C</t>
  </si>
  <si>
    <t>4.3D</t>
  </si>
  <si>
    <t>4.3E</t>
  </si>
  <si>
    <t>4.3F</t>
  </si>
  <si>
    <t>4.3G</t>
  </si>
  <si>
    <t>4.3 Details</t>
  </si>
  <si>
    <t>4.3 Decision</t>
  </si>
  <si>
    <t>Enter Comments on 4.3 Decision:</t>
  </si>
  <si>
    <t>All Medication Administering Services (SC, NC, Res/Day)</t>
  </si>
  <si>
    <t>4.4A</t>
  </si>
  <si>
    <t>4.4B</t>
  </si>
  <si>
    <t>Person's File-Medication Administration Record</t>
  </si>
  <si>
    <t>4.4C</t>
  </si>
  <si>
    <t>4.4D</t>
  </si>
  <si>
    <t>4.4E</t>
  </si>
  <si>
    <t>4.4F</t>
  </si>
  <si>
    <t>4.4G</t>
  </si>
  <si>
    <t>4.4H</t>
  </si>
  <si>
    <t>Records-Corrective Action</t>
  </si>
  <si>
    <t>4.4I</t>
  </si>
  <si>
    <t>Records-Medication Disposal Records</t>
  </si>
  <si>
    <t>4.4J</t>
  </si>
  <si>
    <t>4.4K</t>
  </si>
  <si>
    <t>4.4L</t>
  </si>
  <si>
    <t>4.4M</t>
  </si>
  <si>
    <t>Operations-Staffing Plan</t>
  </si>
  <si>
    <t>Operations-Nurse On-Call Schedules</t>
  </si>
  <si>
    <t>4.4N</t>
  </si>
  <si>
    <t>4.4O</t>
  </si>
  <si>
    <t>4.4P</t>
  </si>
  <si>
    <t>4.4 Details</t>
  </si>
  <si>
    <t>4.4 Decision</t>
  </si>
  <si>
    <t>Enter Comments on 4.4 Decision:</t>
  </si>
  <si>
    <t>4.5A</t>
  </si>
  <si>
    <t>4.5B</t>
  </si>
  <si>
    <t>4.5C</t>
  </si>
  <si>
    <t>4.5D</t>
  </si>
  <si>
    <t>4.5 Details</t>
  </si>
  <si>
    <t>4.5 Decision</t>
  </si>
  <si>
    <t>Enter Comments on 4.5 Decision:</t>
  </si>
  <si>
    <t>4.6A</t>
  </si>
  <si>
    <t>Assessment-Safety</t>
  </si>
  <si>
    <t>4.6B</t>
  </si>
  <si>
    <t>4.6C</t>
  </si>
  <si>
    <t>4.6D</t>
  </si>
  <si>
    <t>4.6E</t>
  </si>
  <si>
    <t>Operations-Emergency Plans</t>
  </si>
  <si>
    <t>Records-Safety Drills</t>
  </si>
  <si>
    <t>4.6F</t>
  </si>
  <si>
    <t>4.6G</t>
  </si>
  <si>
    <t>4.6 Details</t>
  </si>
  <si>
    <t>4.6 Decision</t>
  </si>
  <si>
    <t>Enter Comments on 4.6 Decision:</t>
  </si>
  <si>
    <t>4.7A</t>
  </si>
  <si>
    <t>4.7B</t>
  </si>
  <si>
    <t>4.7C</t>
  </si>
  <si>
    <t>4.7D</t>
  </si>
  <si>
    <t>4.7E</t>
  </si>
  <si>
    <t>4.7F</t>
  </si>
  <si>
    <t>Operations-Certifications and Licenses</t>
  </si>
  <si>
    <t>4.7G</t>
  </si>
  <si>
    <t>4.7H</t>
  </si>
  <si>
    <t>4.7I</t>
  </si>
  <si>
    <t>4.7J</t>
  </si>
  <si>
    <t>4.7K</t>
  </si>
  <si>
    <t>4.7L</t>
  </si>
  <si>
    <t>4.7M</t>
  </si>
  <si>
    <t>4.7N</t>
  </si>
  <si>
    <t>4.7O</t>
  </si>
  <si>
    <t>4.7 Details</t>
  </si>
  <si>
    <t>4.7 Decision</t>
  </si>
  <si>
    <t>Enter Comments on 4.7 Decision:</t>
  </si>
  <si>
    <t>Value 5: Employment, Connections, &amp; Meaningful Day</t>
  </si>
  <si>
    <t>5.1A</t>
  </si>
  <si>
    <t>Assessment-Work and Activities</t>
  </si>
  <si>
    <t>5.1B</t>
  </si>
  <si>
    <t>5.1C</t>
  </si>
  <si>
    <t>5.1D</t>
  </si>
  <si>
    <t>5.1E</t>
  </si>
  <si>
    <t>5.1F</t>
  </si>
  <si>
    <t>5.1G</t>
  </si>
  <si>
    <t>5.1 Details</t>
  </si>
  <si>
    <t>5.1 Decision</t>
  </si>
  <si>
    <t>Enter Comments on 5.1 Decision:</t>
  </si>
  <si>
    <t>5.2A</t>
  </si>
  <si>
    <t>5.2B</t>
  </si>
  <si>
    <t>5.2C</t>
  </si>
  <si>
    <t>5.2D</t>
  </si>
  <si>
    <t>5.2E</t>
  </si>
  <si>
    <t>5.2F</t>
  </si>
  <si>
    <t>5.2G</t>
  </si>
  <si>
    <t>5.2H</t>
  </si>
  <si>
    <t>5.2I</t>
  </si>
  <si>
    <t>Personnel Records-Performance Evaluations</t>
  </si>
  <si>
    <t>5.2J</t>
  </si>
  <si>
    <t>5.2 Details</t>
  </si>
  <si>
    <t>5.2 Decision</t>
  </si>
  <si>
    <t>Enter Comments on 5.2 Decision:</t>
  </si>
  <si>
    <t>5.3A</t>
  </si>
  <si>
    <t>5.3B</t>
  </si>
  <si>
    <t>Person's File-Communication</t>
  </si>
  <si>
    <t>5.3C</t>
  </si>
  <si>
    <t>5.3 Details</t>
  </si>
  <si>
    <t>5.3 Decision</t>
  </si>
  <si>
    <t>Enter Comments on 5.3 Decision:</t>
  </si>
  <si>
    <t>Value 6</t>
  </si>
  <si>
    <t>Value 6: Person-Directed Plans and Supports</t>
  </si>
  <si>
    <t>6.1A</t>
  </si>
  <si>
    <t>6.1B</t>
  </si>
  <si>
    <t>6.1C</t>
  </si>
  <si>
    <t>6.1 Details</t>
  </si>
  <si>
    <t>6.1 Decision</t>
  </si>
  <si>
    <t>Enter Comments on 6.1 Decision:</t>
  </si>
  <si>
    <t>6.2A</t>
  </si>
  <si>
    <t>6.2B</t>
  </si>
  <si>
    <t>6.2C</t>
  </si>
  <si>
    <t>6.2D</t>
  </si>
  <si>
    <t>6.2E</t>
  </si>
  <si>
    <t>6.2F</t>
  </si>
  <si>
    <t>6.2 Details</t>
  </si>
  <si>
    <t>6.2 Decision</t>
  </si>
  <si>
    <t>Enter Comments on 6.2 Decision:</t>
  </si>
  <si>
    <t>6.3A</t>
  </si>
  <si>
    <t>6.3B</t>
  </si>
  <si>
    <t>6.3C</t>
  </si>
  <si>
    <t>6.3D</t>
  </si>
  <si>
    <t>Assessment-Functional</t>
  </si>
  <si>
    <t>6.3 Details</t>
  </si>
  <si>
    <t>6.3 Decision</t>
  </si>
  <si>
    <t>Enter Comments on 6.3 Decision:</t>
  </si>
  <si>
    <t>6.4A</t>
  </si>
  <si>
    <t>6.4B</t>
  </si>
  <si>
    <t>6.4C</t>
  </si>
  <si>
    <t>6.4D</t>
  </si>
  <si>
    <t>6.4E</t>
  </si>
  <si>
    <t xml:space="preserve">Personnel Records-BSP Training Records and Curriculum </t>
  </si>
  <si>
    <t>6.4F</t>
  </si>
  <si>
    <t>6.4 Details</t>
  </si>
  <si>
    <t>6.4 Decision</t>
  </si>
  <si>
    <t>Enter Comments on 6.4 Decision:</t>
  </si>
  <si>
    <t>6.5A</t>
  </si>
  <si>
    <t>6.5B</t>
  </si>
  <si>
    <t>6.5C</t>
  </si>
  <si>
    <t>6.5 Details</t>
  </si>
  <si>
    <t>6.5 Decision</t>
  </si>
  <si>
    <t>Enter Comments on 6.5 Decision:</t>
  </si>
  <si>
    <t>6.6A</t>
  </si>
  <si>
    <t>6.6B</t>
  </si>
  <si>
    <t>6.6C</t>
  </si>
  <si>
    <t>6.6D</t>
  </si>
  <si>
    <t>6.6 Details</t>
  </si>
  <si>
    <t>6.6 Decision</t>
  </si>
  <si>
    <t>Enter Comments on 6.6 Decision:</t>
  </si>
  <si>
    <t>SC and Res/Day</t>
  </si>
  <si>
    <t>6.7A</t>
  </si>
  <si>
    <t>6.7B</t>
  </si>
  <si>
    <t>6.7C</t>
  </si>
  <si>
    <t>6.7D</t>
  </si>
  <si>
    <t>6.7E</t>
  </si>
  <si>
    <t>6.7F</t>
  </si>
  <si>
    <t>6.7G</t>
  </si>
  <si>
    <t>Person's File-Quarterly Report</t>
  </si>
  <si>
    <t>6.7 Details</t>
  </si>
  <si>
    <t>6.7 Decision</t>
  </si>
  <si>
    <t>Enter Comments on 6.7 Decision:</t>
  </si>
  <si>
    <t>6.8A</t>
  </si>
  <si>
    <t>6.8B</t>
  </si>
  <si>
    <t>6.8C</t>
  </si>
  <si>
    <t>6.8D</t>
  </si>
  <si>
    <t>6.8 Details</t>
  </si>
  <si>
    <t>6.8 Decision</t>
  </si>
  <si>
    <t>Enter Comments on 6.8 Decision:</t>
  </si>
  <si>
    <t>Res/Day Only</t>
  </si>
  <si>
    <t>6.9A</t>
  </si>
  <si>
    <t>6.9B</t>
  </si>
  <si>
    <t>6.9C</t>
  </si>
  <si>
    <t>6.9D</t>
  </si>
  <si>
    <t>6.9E</t>
  </si>
  <si>
    <t>6.9F</t>
  </si>
  <si>
    <t>6.9G</t>
  </si>
  <si>
    <t>Records-QDDP Site Documentation</t>
  </si>
  <si>
    <t>6.9H</t>
  </si>
  <si>
    <t>6.9I</t>
  </si>
  <si>
    <t>6.9J</t>
  </si>
  <si>
    <t>6.9 Details</t>
  </si>
  <si>
    <t>6.9 Decision</t>
  </si>
  <si>
    <t>Enter Comments on 6.9 Decision:</t>
  </si>
  <si>
    <t>Value 7</t>
  </si>
  <si>
    <t>Value 7: Staffing</t>
  </si>
  <si>
    <t>7.1A</t>
  </si>
  <si>
    <t>Personnel Records-Hiring Documents</t>
  </si>
  <si>
    <t>Operations-Hiring Procedures and Data</t>
  </si>
  <si>
    <t>7.1B</t>
  </si>
  <si>
    <t>Personnel Records-Reference and Background Checks</t>
  </si>
  <si>
    <t>7.1C</t>
  </si>
  <si>
    <t>7.1D</t>
  </si>
  <si>
    <t>Personnel Records-Drug Testing</t>
  </si>
  <si>
    <t>7.1E</t>
  </si>
  <si>
    <t>Personnel Records-TB Testing Documents</t>
  </si>
  <si>
    <t>7.1F</t>
  </si>
  <si>
    <t>7.1G</t>
  </si>
  <si>
    <t>7.1H</t>
  </si>
  <si>
    <t>Data-Onboarding and Retention</t>
  </si>
  <si>
    <t>7.1I</t>
  </si>
  <si>
    <t>7.1J</t>
  </si>
  <si>
    <t>Surveys-Employee Satisfaction</t>
  </si>
  <si>
    <t>Surveys-Employee Exit</t>
  </si>
  <si>
    <t>7.1K</t>
  </si>
  <si>
    <t>Operations-Recruitment materials</t>
  </si>
  <si>
    <t>7.1 Details</t>
  </si>
  <si>
    <t>7.1 Decision</t>
  </si>
  <si>
    <t>Enter Comments on 7.1 Decision:</t>
  </si>
  <si>
    <t>7.2A</t>
  </si>
  <si>
    <t>7.2B</t>
  </si>
  <si>
    <t>7.2C</t>
  </si>
  <si>
    <t>7.2D</t>
  </si>
  <si>
    <t>7.2E</t>
  </si>
  <si>
    <t>7.2 Details</t>
  </si>
  <si>
    <t>7.2 Decision</t>
  </si>
  <si>
    <t>Enter Comments on 7.2 Decision:</t>
  </si>
  <si>
    <t>7.3A</t>
  </si>
  <si>
    <t>Personnel Records-Licenses and Credentials</t>
  </si>
  <si>
    <t>Personnel Records-DHR</t>
  </si>
  <si>
    <t>7.3B</t>
  </si>
  <si>
    <t>7.3C</t>
  </si>
  <si>
    <t>7.3D</t>
  </si>
  <si>
    <t>7.3 Details</t>
  </si>
  <si>
    <t>7.3 Decision</t>
  </si>
  <si>
    <t>Enter Comments on 7.3 Decision:</t>
  </si>
  <si>
    <t>7.4A</t>
  </si>
  <si>
    <t>7.4B</t>
  </si>
  <si>
    <t>7.4C</t>
  </si>
  <si>
    <t>7.4D</t>
  </si>
  <si>
    <t>7.4E</t>
  </si>
  <si>
    <t>7.4F</t>
  </si>
  <si>
    <t>7.4G</t>
  </si>
  <si>
    <t>7.4H</t>
  </si>
  <si>
    <t>7.4 Details</t>
  </si>
  <si>
    <t>7.4 Decision</t>
  </si>
  <si>
    <t>Enter Comments on 7.4 Decision:</t>
  </si>
  <si>
    <t>Value 8</t>
  </si>
  <si>
    <t>Value 8: Administrative &amp; Quality</t>
  </si>
  <si>
    <t>8.1A</t>
  </si>
  <si>
    <t>Operations-Articles of Incorporation or Charter</t>
  </si>
  <si>
    <t>Operations-Bylaws</t>
  </si>
  <si>
    <t>Operations-Organizational Chart</t>
  </si>
  <si>
    <t>Operations-Mission Vision Values</t>
  </si>
  <si>
    <t>8.1B</t>
  </si>
  <si>
    <t>8.1C</t>
  </si>
  <si>
    <t>Operations-Board Minutes</t>
  </si>
  <si>
    <t>8.1D</t>
  </si>
  <si>
    <t>8.1E</t>
  </si>
  <si>
    <t>8.1F</t>
  </si>
  <si>
    <t>8.1G</t>
  </si>
  <si>
    <t>8.1H</t>
  </si>
  <si>
    <t>8.1I</t>
  </si>
  <si>
    <t>Surveys-People Supported Satisfaction</t>
  </si>
  <si>
    <t>8.1J</t>
  </si>
  <si>
    <t>8.1 Details</t>
  </si>
  <si>
    <t>8.1 Decision</t>
  </si>
  <si>
    <t>Enter Comments on 8.1 Decision:</t>
  </si>
  <si>
    <t>8.2A</t>
  </si>
  <si>
    <t>Person's File-Service Documentation</t>
  </si>
  <si>
    <t>8.2B</t>
  </si>
  <si>
    <t>8.2C</t>
  </si>
  <si>
    <t>8.2D</t>
  </si>
  <si>
    <t>8.2E</t>
  </si>
  <si>
    <t>8.2F</t>
  </si>
  <si>
    <t>8.2G</t>
  </si>
  <si>
    <t>8.2 Details</t>
  </si>
  <si>
    <t>8.2 Decision</t>
  </si>
  <si>
    <t>Enter Comments on 8.2 Decision:</t>
  </si>
  <si>
    <t>8.3A</t>
  </si>
  <si>
    <t>Quality Improvement Plan</t>
  </si>
  <si>
    <t>8.3B</t>
  </si>
  <si>
    <t>8.3C</t>
  </si>
  <si>
    <t>8.3D</t>
  </si>
  <si>
    <t>8.3E</t>
  </si>
  <si>
    <t>8.3F</t>
  </si>
  <si>
    <t>8.3G</t>
  </si>
  <si>
    <t>8.3 Details</t>
  </si>
  <si>
    <t>8.3 Decision</t>
  </si>
  <si>
    <t>Enter Comments on 8.3 Decision:</t>
  </si>
  <si>
    <t>Value-SC</t>
  </si>
  <si>
    <t>SC Only</t>
  </si>
  <si>
    <t>SC</t>
  </si>
  <si>
    <t>Service Specific 1: Support Coordination</t>
  </si>
  <si>
    <t>SC.1</t>
  </si>
  <si>
    <t>SC.1A</t>
  </si>
  <si>
    <t>SC.1B</t>
  </si>
  <si>
    <t>SC.1C</t>
  </si>
  <si>
    <t>SC.1D</t>
  </si>
  <si>
    <t>SC.1E</t>
  </si>
  <si>
    <t>SC.1F</t>
  </si>
  <si>
    <t>SC.16</t>
  </si>
  <si>
    <t>SC.17</t>
  </si>
  <si>
    <t>SC.18</t>
  </si>
  <si>
    <t>SC.19</t>
  </si>
  <si>
    <t>SC.1 Details</t>
  </si>
  <si>
    <t>SC.1 Decision</t>
  </si>
  <si>
    <t>Enter Comments on SC.1 Decision:</t>
  </si>
  <si>
    <t>SC.2</t>
  </si>
  <si>
    <t>SC.2A</t>
  </si>
  <si>
    <t>Assessment-Service Coordination</t>
  </si>
  <si>
    <t>SC.2B</t>
  </si>
  <si>
    <t>SC.2C</t>
  </si>
  <si>
    <t>SC.2D</t>
  </si>
  <si>
    <t>SC.2E</t>
  </si>
  <si>
    <t>SC.2F</t>
  </si>
  <si>
    <t>SC.2G</t>
  </si>
  <si>
    <t>SC.2H</t>
  </si>
  <si>
    <t>SC.2I</t>
  </si>
  <si>
    <t>SC.2J</t>
  </si>
  <si>
    <t>SC.2 Details</t>
  </si>
  <si>
    <t>SC.2 Decision</t>
  </si>
  <si>
    <t>Enter Comments on SC.2 Decision:</t>
  </si>
  <si>
    <t>SC.3</t>
  </si>
  <si>
    <t>SC.3A</t>
  </si>
  <si>
    <t>SC.3B</t>
  </si>
  <si>
    <t>SC.3C</t>
  </si>
  <si>
    <t>SC.3D</t>
  </si>
  <si>
    <t>SC.3E</t>
  </si>
  <si>
    <t>SC.3F</t>
  </si>
  <si>
    <t>SC.3G</t>
  </si>
  <si>
    <t>SC.3H</t>
  </si>
  <si>
    <t>SC.3I</t>
  </si>
  <si>
    <t>SC.3J</t>
  </si>
  <si>
    <t>SC.3K</t>
  </si>
  <si>
    <t>SC.3L</t>
  </si>
  <si>
    <t>SC.3 Details</t>
  </si>
  <si>
    <t>SC.3 Decision</t>
  </si>
  <si>
    <t>Enter Comments on SC.3 Decision:</t>
  </si>
  <si>
    <t>SC.4</t>
  </si>
  <si>
    <t>SC.4A</t>
  </si>
  <si>
    <t>SC.4B</t>
  </si>
  <si>
    <t>SC.4C</t>
  </si>
  <si>
    <t>SC.4D</t>
  </si>
  <si>
    <t>SC.4E</t>
  </si>
  <si>
    <t>SC.4 Details</t>
  </si>
  <si>
    <t>SC.4 Decision</t>
  </si>
  <si>
    <t>Enter Comments on SC.4 Decision:</t>
  </si>
  <si>
    <t>SC.5</t>
  </si>
  <si>
    <t>SC.5A</t>
  </si>
  <si>
    <t>Person's File-Transition Plan</t>
  </si>
  <si>
    <t>SC.5B</t>
  </si>
  <si>
    <t>SC.5C</t>
  </si>
  <si>
    <t>SC.5 Details</t>
  </si>
  <si>
    <t>SC.5 Decision</t>
  </si>
  <si>
    <t>Enter Comments on SC.5 Decision:</t>
  </si>
  <si>
    <t>PLANS FOR ALIGNMENT</t>
  </si>
  <si>
    <t>Due Date(s):</t>
  </si>
  <si>
    <t>IMMEDIATE (30 DAY) Plans of Alignment in this Requirement</t>
  </si>
  <si>
    <t>Plan Required?</t>
  </si>
  <si>
    <t>Evidence of Alignment 
(How will the Provider prove they have aligned this requirement?)</t>
  </si>
  <si>
    <t>Due Dates
30 Days for Immediate Requirements
60 Days to bring 80% of Requirements into Alignment</t>
  </si>
  <si>
    <t>Not Present</t>
  </si>
  <si>
    <t>Records Review (People Receiving Services)</t>
  </si>
  <si>
    <t>Date of Review:</t>
  </si>
  <si>
    <t>Person #1</t>
  </si>
  <si>
    <t>Person #2</t>
  </si>
  <si>
    <t>Person #3</t>
  </si>
  <si>
    <t>Person #4</t>
  </si>
  <si>
    <t>Person #5</t>
  </si>
  <si>
    <t>Person #6</t>
  </si>
  <si>
    <t>Person #7</t>
  </si>
  <si>
    <t>Person #8</t>
  </si>
  <si>
    <t>Person #9</t>
  </si>
  <si>
    <t>Person #10</t>
  </si>
  <si>
    <t>Person #11</t>
  </si>
  <si>
    <t>Person #12</t>
  </si>
  <si>
    <t>Person #13</t>
  </si>
  <si>
    <t>Person #14</t>
  </si>
  <si>
    <t>Person #15</t>
  </si>
  <si>
    <t>Name of Person</t>
  </si>
  <si>
    <t>Comments on Reports:</t>
  </si>
  <si>
    <t>Record Key (Y=Yes N=No)</t>
  </si>
  <si>
    <t>Plan Reviewed</t>
  </si>
  <si>
    <t>Assessed Need Met</t>
  </si>
  <si>
    <t>Personal Goal Addressed</t>
  </si>
  <si>
    <t>All Signatures on Plans</t>
  </si>
  <si>
    <t>Needs Changed/Revised</t>
  </si>
  <si>
    <t>Plan Updated Annually</t>
  </si>
  <si>
    <t>Services Match Plans</t>
  </si>
  <si>
    <t>Service Scope Match Plans</t>
  </si>
  <si>
    <t>Can Choose/Change Services</t>
  </si>
  <si>
    <t>Signed Choice Form for Service</t>
  </si>
  <si>
    <t>Self-Directed/Traditional Services Choice</t>
  </si>
  <si>
    <t>Individual Reports Receiving all services</t>
  </si>
  <si>
    <t>ANME Unreported</t>
  </si>
  <si>
    <t>Staff Trained on Health Safety Needs</t>
  </si>
  <si>
    <t>Other</t>
  </si>
  <si>
    <t>Site Visits</t>
  </si>
  <si>
    <t>Site #1</t>
  </si>
  <si>
    <t>Site #2</t>
  </si>
  <si>
    <t>Site #3</t>
  </si>
  <si>
    <t>Site #4</t>
  </si>
  <si>
    <t>Site #5</t>
  </si>
  <si>
    <t>Site #6</t>
  </si>
  <si>
    <t>Site #7</t>
  </si>
  <si>
    <t>Site #8</t>
  </si>
  <si>
    <t>Location (Address):</t>
  </si>
  <si>
    <t>Date of Visit:</t>
  </si>
  <si>
    <t>Certification Specialist:</t>
  </si>
  <si>
    <t>Checklist</t>
  </si>
  <si>
    <t>TEMPORARY OPERATING 
AUTHORITY (TOA)</t>
  </si>
  <si>
    <t>Agency:</t>
  </si>
  <si>
    <t>Agency Address:</t>
  </si>
  <si>
    <t>Agency Executive Director:</t>
  </si>
  <si>
    <t>Certification Number</t>
  </si>
  <si>
    <t>Subcontractor:</t>
  </si>
  <si>
    <t>Subcontractor Executive Director:</t>
  </si>
  <si>
    <t xml:space="preserve">Site Name: </t>
  </si>
  <si>
    <t>Site Address</t>
  </si>
  <si>
    <t>Reviewer:</t>
  </si>
  <si>
    <t>Dates of Site Visit:</t>
  </si>
  <si>
    <t>TOA Expiration Date:</t>
  </si>
  <si>
    <t>Document Review</t>
  </si>
  <si>
    <t>Type of Document</t>
  </si>
  <si>
    <t>Decision (Yes, No, Not Applicable)</t>
  </si>
  <si>
    <t>Physical Exam</t>
  </si>
  <si>
    <t>TB Test</t>
  </si>
  <si>
    <t>PCP Developed</t>
  </si>
  <si>
    <t>PCP Implemented</t>
  </si>
  <si>
    <t>HCBS Setting Rule (100%)</t>
  </si>
  <si>
    <t>MAS/MAC (In Place)</t>
  </si>
  <si>
    <t>BSP/Psychotropic Medications</t>
  </si>
  <si>
    <t>Personal Care-Hourly Services</t>
  </si>
  <si>
    <t>Health and Welfare Services</t>
  </si>
  <si>
    <t>QDDP Identified</t>
  </si>
  <si>
    <t>Recommendation (Choose One):</t>
  </si>
  <si>
    <t>Certification Specialist Signature</t>
  </si>
  <si>
    <t>Lockable Doors and Keys: Individual must have their sleeping or living unit with entrance doors lockable by the individual.</t>
  </si>
  <si>
    <t>Locks: Are there locked areas in the home? If so, why are they locked and is this restriction reviewed by the HRC?</t>
  </si>
  <si>
    <t xml:space="preserve">House Rules: Are there house rules posted? </t>
  </si>
  <si>
    <t>Is information on filing complaints and grievances readily available to people and in plain language?</t>
  </si>
  <si>
    <t>Are there written notices that contain DMH's Toll-Free Numbers, the ADAP system's contact information, and the local Department of Human Resources number?</t>
  </si>
  <si>
    <t>Do any restraint devices have current HRC approvals?</t>
  </si>
  <si>
    <t xml:space="preserve">Enforceable Lease: Observe that all individuals have a current and signed, legally enforceable lease agreement. </t>
  </si>
  <si>
    <t xml:space="preserve">Control of Personal Resources Do people control their own resources, funds, and have access to information about their resources? </t>
  </si>
  <si>
    <t>Privacy: Observe that people are afforded the right to privacy in their homes and communities. If there is an approved restriction, there is a plan in process to remove it that is consistent with the person- centered plan and due process policy.</t>
  </si>
  <si>
    <t>People choose services in the settings they want and are provided options in an understandable manner.</t>
  </si>
  <si>
    <t>Are there any functional limitation in the space?</t>
  </si>
  <si>
    <t>Are all incident reporting procedures are easily accessible to staff and people supported?</t>
  </si>
  <si>
    <t>Physical Accessibility: Is the setting fully accessible and compliant with the Americans with Disabilities Act? (Observe to ensure that all exits and entrances are accessible to all individuals and that they are able to move freely throughout the common living areas. If there is an approved provider- restriction, there is a plan in process to remove it that is consistent with the person-centered plan and due process policy)</t>
  </si>
  <si>
    <t>If needed, is Medical equipment available, well-maintained, clean and functional?</t>
  </si>
  <si>
    <t>If needed, is emergency medication available in appropriate dose, quantity, and form?</t>
  </si>
  <si>
    <t>Are First aid kits are available and stocked for illness and injury?</t>
  </si>
  <si>
    <t>Are emergency plans are available?</t>
  </si>
  <si>
    <t>Are alarms and visual signals are present and in good working condition?</t>
  </si>
  <si>
    <t>Are emergency contact numbers are readily available?</t>
  </si>
  <si>
    <t>Are there records of Maintenance, Repair, and Sanitation Orders?</t>
  </si>
  <si>
    <t>Are there current operations certifications and licenses posted?</t>
  </si>
  <si>
    <t>Is the property well-maintained and does not draw attention to services provided to people?</t>
  </si>
  <si>
    <t>Are all Kitchen areas, electrical appliances, and outlets are free of hazards?</t>
  </si>
  <si>
    <t>Are severe weather and fire drills documentation available?</t>
  </si>
  <si>
    <t>Does the site have adequate furniture, supplies, and equipment available and in good repair for people's personal needs?</t>
  </si>
  <si>
    <t>Is nutritious food freely available based on Requirement 4.7 Element O and based on HCBS Settings requirements?</t>
  </si>
  <si>
    <t xml:space="preserve">Do visitor logs demonstrate that people can have visitors when they would like? </t>
  </si>
  <si>
    <t xml:space="preserve">Do activities and schedules demonstrate that people have flexibility to do the things they want in their life? </t>
  </si>
  <si>
    <t>Are Communication Logs/Communication Systems used by staff and others to communicate regularly?</t>
  </si>
  <si>
    <t>Does the organization keep contact information for family and friends important to people?</t>
  </si>
  <si>
    <t>Do services promotes integrated supports and full access to community life, employment, controlling resources, and receiving services in the community?</t>
  </si>
  <si>
    <t>Do transportation supports assist people to access community life and activities they choose?</t>
  </si>
  <si>
    <t>Does the organization name, letterhead, website, social media, etc. promote a positive image of people supported?</t>
  </si>
  <si>
    <t>Do interactions demonstrate respect and dignity for the person?</t>
  </si>
  <si>
    <t>Are people's plan accessible, in the person's preferred format, and in the language preferred by the person?</t>
  </si>
  <si>
    <t>Are spaces personalized, decorated, clean, and appropriate for the person?</t>
  </si>
  <si>
    <t>Do staff demonstrate respect when entering people's personal spaces?</t>
  </si>
  <si>
    <t>Were the sites maintained with sufficient staffing levels to complete required supports?</t>
  </si>
  <si>
    <t xml:space="preserve">Did staff demonstrate competency with their positions? </t>
  </si>
  <si>
    <t>Were staff engaged in meaningful activities with people receiving services?</t>
  </si>
  <si>
    <t xml:space="preserve">Does the organization's structure support staff and leadership? </t>
  </si>
  <si>
    <t>Does the organization's mission, vision, and values reflect a positive view of services and supports?</t>
  </si>
  <si>
    <t>DD Support Homes</t>
  </si>
  <si>
    <t>Site Visits/Observation</t>
  </si>
  <si>
    <t>Is information readily available on reporting Abuse, Neglect, Exploitation, and Mistreatment?</t>
  </si>
  <si>
    <t xml:space="preserve">Do all interactions between staff and people receiving services demonstrate respect for people receiving services? </t>
  </si>
  <si>
    <t>Are people engaged in appropriate and meaningful activities?</t>
  </si>
  <si>
    <t>Are there cumulative records of services and supports that are easily accessible by people receiving services?</t>
  </si>
  <si>
    <t>Overall Comments:</t>
  </si>
  <si>
    <r>
      <t xml:space="preserve">Site Visits:
</t>
    </r>
    <r>
      <rPr>
        <sz val="12"/>
        <color theme="1"/>
        <rFont val="Arial"/>
        <family val="2"/>
      </rPr>
      <t xml:space="preserve">The locations of sites and overall comments will be pulled from the "Site Visits" tab. </t>
    </r>
  </si>
  <si>
    <t>Do heating and cooling systems maintain comfortable temperatures?</t>
  </si>
  <si>
    <t>Site #9</t>
  </si>
  <si>
    <t>Site #10</t>
  </si>
  <si>
    <t>Site #11</t>
  </si>
  <si>
    <t>Site #12</t>
  </si>
  <si>
    <t>Site #13</t>
  </si>
  <si>
    <t>Site #14</t>
  </si>
  <si>
    <t>Site #15</t>
  </si>
  <si>
    <t>Site #16</t>
  </si>
  <si>
    <t>Site #17</t>
  </si>
  <si>
    <t>Site #18</t>
  </si>
  <si>
    <t>Site #19</t>
  </si>
  <si>
    <t>Site #20</t>
  </si>
  <si>
    <t>Immediate Alignment Area</t>
  </si>
  <si>
    <t xml:space="preserve"> Value 8</t>
  </si>
  <si>
    <t>Filter by Srvcs</t>
  </si>
  <si>
    <r>
      <rPr>
        <b/>
        <sz val="12"/>
        <color rgb="FF000000"/>
        <rFont val="Arial"/>
        <family val="2"/>
      </rPr>
      <t>Verification</t>
    </r>
    <r>
      <rPr>
        <b/>
        <sz val="11"/>
        <color rgb="FF000000"/>
        <rFont val="Arial"/>
        <family val="2"/>
      </rPr>
      <t xml:space="preserve"> </t>
    </r>
    <r>
      <rPr>
        <sz val="11"/>
        <color rgb="FF000000"/>
        <rFont val="Arial"/>
        <family val="2"/>
      </rPr>
      <t>(Possible evidence to fulfill the requirement through demonstration or documentation)</t>
    </r>
  </si>
  <si>
    <r>
      <t>Requirement 1</t>
    </r>
    <r>
      <rPr>
        <sz val="11"/>
        <color rgb="FF000000"/>
        <rFont val="Arial"/>
        <family val="2"/>
      </rPr>
      <t>: Policies, procedures, and practices clearly demonstrate the organization’s commitment to protecting and promoting the rights of people supported.</t>
    </r>
  </si>
  <si>
    <r>
      <t>Element A.</t>
    </r>
    <r>
      <rPr>
        <sz val="11"/>
        <color rgb="FF000000"/>
        <rFont val="Arial"/>
        <family val="2"/>
      </rPr>
      <t xml:space="preserve"> Policies and procedures:
·       list rights afforded to all citizens as indicated by the US Constitution, laws of the country, and the State of Alabama
·       describe the requirements for training staff on protecting and promoting individual rights,
·       describe the organization's due process system,
·       describe the process for rights reviews and documentation when there is a proposed restriction to the rights of a person supported,
·       are implemented by the organization to ensure people are free from unnecessary, intrusive interventions.</t>
    </r>
  </si>
  <si>
    <r>
      <t>Element B.</t>
    </r>
    <r>
      <rPr>
        <sz val="11"/>
        <color rgb="FF000000"/>
        <rFont val="Arial"/>
        <family val="2"/>
      </rPr>
      <t xml:space="preserve"> No policy, procedure, and/or practice restricts the rights of a person supported without adequate due process.</t>
    </r>
  </si>
  <si>
    <r>
      <t>Element C.</t>
    </r>
    <r>
      <rPr>
        <sz val="11"/>
        <color rgb="FF000000"/>
        <rFont val="Arial"/>
        <family val="2"/>
      </rPr>
      <t xml:space="preserve"> Policies, procedures, and practices  address all requirements of the HCBS Settings Rule, including training for people supported and all staff.</t>
    </r>
  </si>
  <si>
    <r>
      <t>Requirement 2</t>
    </r>
    <r>
      <rPr>
        <sz val="11"/>
        <color rgb="FF000000"/>
        <rFont val="Arial"/>
        <family val="2"/>
      </rPr>
      <t>: Organizations inform and educate people about their rights, as well as supporting the exercise of rights and responsibilities.</t>
    </r>
  </si>
  <si>
    <r>
      <t>Element A.</t>
    </r>
    <r>
      <rPr>
        <sz val="11"/>
        <color rgb="FF000000"/>
        <rFont val="Arial"/>
        <family val="2"/>
      </rPr>
      <t xml:space="preserve"> People and their legally authorized representatives, if applicable, are provided a summary of their rights/responsibilities and how to exercise them upon starting services; and no less than annually thereafter. This information is provided in a format (verbal, written, using pictures, etc.) and language that is easily understood by the person.</t>
    </r>
  </si>
  <si>
    <r>
      <t>Element B.</t>
    </r>
    <r>
      <rPr>
        <sz val="11"/>
        <color rgb="FF000000"/>
        <rFont val="Arial"/>
        <family val="2"/>
      </rPr>
      <t xml:space="preserve"> People are provided rights education in a manner which is accessible to them.</t>
    </r>
  </si>
  <si>
    <r>
      <t>Element C.</t>
    </r>
    <r>
      <rPr>
        <sz val="11"/>
        <color rgb="FF000000"/>
        <rFont val="Arial"/>
        <family val="2"/>
      </rPr>
      <t xml:space="preserve"> People served by the organization participate in assessment activities to determine what support they will need to understand and exercise their rights and determine which of those rights is most important to them. This is an ongoing process.</t>
    </r>
  </si>
  <si>
    <r>
      <t>Element D.</t>
    </r>
    <r>
      <rPr>
        <sz val="11"/>
        <color rgb="FF000000"/>
        <rFont val="Arial"/>
        <family val="2"/>
      </rPr>
      <t xml:space="preserve"> The rights assessment and educational activities cover civil and legal rights and individual freedoms pertaining to all citizens, and HCBS Settings Rule requirements, including but not limited to the following rights:</t>
    </r>
    <r>
      <rPr>
        <b/>
        <sz val="11"/>
        <color rgb="FF000000"/>
        <rFont val="Arial"/>
        <family val="2"/>
      </rPr>
      <t xml:space="preserve">
</t>
    </r>
    <r>
      <rPr>
        <sz val="11"/>
        <color rgb="FF000000"/>
        <rFont val="Arial"/>
        <family val="2"/>
      </rPr>
      <t>·       Exercise of freedom of movement within physical environments, having homes and bedrooms with lockable entrance doors for which they have keys/codes.
·       To a lease, residency agreement, or other form of written agreement that provides protections and addresses eviction processes and appeals comparable to those provided under the state’s landlord tenant law.
·       Manage their money.
·       Send and receive mail including a private place to read and open mail. 
·       Access personal possessions 
·       Privacy to make and receive telephone calls and use other means of communication, including internet-based options. 
·       Visit and be visited by whomever they choose at any time.
·       Vote and otherwise participate in the political process as desired. 
·       Make choices about religious affiliation and participation and be supported to act on those choices.
·       Interact socially with whomever they choose. 
·       Privacy, including a choice of private bedroom or choice of a roommate with furnishings positioned to maximize privacy.
·       Freedom and support to control schedules and activities.
·       Decision-making supports that are least restrictive, if needed or desired.
·       Identifies supports needed to protect and promote the rights of the person supported.
·       About what they should expect from services and supports according to the Home and Community-Based Settings Rule</t>
    </r>
  </si>
  <si>
    <r>
      <t>Requirement 3:</t>
    </r>
    <r>
      <rPr>
        <sz val="11"/>
        <color rgb="FF000000"/>
        <rFont val="Arial"/>
        <family val="2"/>
      </rPr>
      <t xml:space="preserve"> People are assisted to understand and exercise their rights regarding the services and supports they receive and in making decisions.</t>
    </r>
  </si>
  <si>
    <r>
      <t>Element A.</t>
    </r>
    <r>
      <rPr>
        <sz val="11"/>
        <color rgb="FF000000"/>
        <rFont val="Arial"/>
        <family val="2"/>
      </rPr>
      <t xml:space="preserve"> People receive the services and supports they and their team identify as important.</t>
    </r>
  </si>
  <si>
    <r>
      <t>Element B</t>
    </r>
    <r>
      <rPr>
        <sz val="11"/>
        <color rgb="FF000000"/>
        <rFont val="Arial"/>
        <family val="2"/>
      </rPr>
      <t>. People receive only the level of support needed to make their own decisions, including assistance to advocate for themselves.</t>
    </r>
  </si>
  <si>
    <r>
      <t>Element C.</t>
    </r>
    <r>
      <rPr>
        <sz val="11"/>
        <color rgb="FF000000"/>
        <rFont val="Arial"/>
        <family val="2"/>
      </rPr>
      <t xml:space="preserve"> Supports/services are free from discrimination (race, gender, age, language, ethnicity, disability, religion, sexual orientation, or financial circumstances)</t>
    </r>
  </si>
  <si>
    <r>
      <t>Element D.</t>
    </r>
    <r>
      <rPr>
        <sz val="11"/>
        <color rgb="FF000000"/>
        <rFont val="Arial"/>
        <family val="2"/>
      </rPr>
      <t xml:space="preserve"> People are supported to exercise their rights.</t>
    </r>
  </si>
  <si>
    <r>
      <t>Element E.</t>
    </r>
    <r>
      <rPr>
        <sz val="11"/>
        <color rgb="FF000000"/>
        <rFont val="Arial"/>
        <family val="2"/>
      </rPr>
      <t xml:space="preserve"> Informed consent from the person supported is obtained and documented:
·       To share information with others about the person (this consent may also come from a legally authorized representative, when applicable)
·       In a non-threatening environment and explained in language and in a manner that the person can understand
·       While also being expressly informed that they may withhold or withdraw consent at any time
·       Prior to any intrusive medical or behavioral intervention
·       Prior to participating in research
·       And with a consent that contains information regarding procedures to be followed, expected benefits of participation, and the potential discomfort and/or risks</t>
    </r>
  </si>
  <si>
    <r>
      <rPr>
        <b/>
        <sz val="11"/>
        <color rgb="FF000000"/>
        <rFont val="Arial"/>
        <family val="2"/>
      </rPr>
      <t xml:space="preserve">Element F. </t>
    </r>
    <r>
      <rPr>
        <sz val="11"/>
        <color rgb="FF000000"/>
        <rFont val="Arial"/>
        <family val="2"/>
      </rPr>
      <t>The organization:
·       Presumes competence and refrains from denying people’s rights to manage financial or personal affairs or exercise other rights solely because the person receives support services.
·       Ensures that every person supported is free to access courts, attorneys and administrative procedures, and participate in activities requiring legal representation.
·       Supports people to make choices regarding services and supports and who provides them without fear of reprisal, interference, or coercion. 
·       Informs the person supported of all setting options including non-disability specific settings and an option for a private room in their setting. </t>
    </r>
  </si>
  <si>
    <r>
      <t>Element G.</t>
    </r>
    <r>
      <rPr>
        <sz val="11"/>
        <color rgb="FF000000"/>
        <rFont val="Arial"/>
        <family val="2"/>
      </rPr>
      <t xml:space="preserve"> Staff are trained to recognize and honor the rights of people supported. Training includes:</t>
    </r>
    <r>
      <rPr>
        <b/>
        <sz val="11"/>
        <color rgb="FF000000"/>
        <rFont val="Arial"/>
        <family val="2"/>
      </rPr>
      <t xml:space="preserve">
</t>
    </r>
    <r>
      <rPr>
        <sz val="11"/>
        <color rgb="FF000000"/>
        <rFont val="Arial"/>
        <family val="2"/>
      </rPr>
      <t>·       How to demonstrate respect for a person’s rights, including how people choose to exercise their rights.
·       Accessing and using due process procedures.
·       Considerations and requirements prior to placing limitations or restrictions on the rights of people supported.
·       How to understand and support people’s preferences regarding rights and to identify goals related to exercising their rights and support attainment of those goals. 
·       Consideration of the Dignity of Risk</t>
    </r>
  </si>
  <si>
    <r>
      <t>Element H</t>
    </r>
    <r>
      <rPr>
        <sz val="11"/>
        <color rgb="FF000000"/>
        <rFont val="Arial"/>
        <family val="2"/>
      </rPr>
      <t>. The organization identifies and documents which supports are needed to protect and promote rights, including documenting this in the Person-Centered Plan.</t>
    </r>
  </si>
  <si>
    <r>
      <t>Requirement 4:</t>
    </r>
    <r>
      <rPr>
        <sz val="11"/>
        <color rgb="FF000000"/>
        <rFont val="Arial"/>
        <family val="2"/>
      </rPr>
      <t xml:space="preserve"> Decision-making supports are provided to people as needed and desired. </t>
    </r>
  </si>
  <si>
    <r>
      <t>Element A.</t>
    </r>
    <r>
      <rPr>
        <sz val="11"/>
        <color rgb="FF000000"/>
        <rFont val="Arial"/>
        <family val="2"/>
      </rPr>
      <t xml:space="preserve"> People receiving services and supports receive only the level of support needed to make their own decisions.</t>
    </r>
  </si>
  <si>
    <r>
      <t>Element B.</t>
    </r>
    <r>
      <rPr>
        <sz val="11"/>
        <color rgb="FF000000"/>
        <rFont val="Arial"/>
        <family val="2"/>
      </rPr>
      <t xml:space="preserve"> People are provided education and support to advocate for themselves.</t>
    </r>
  </si>
  <si>
    <r>
      <t>Element C.</t>
    </r>
    <r>
      <rPr>
        <sz val="11"/>
        <color rgb="FF000000"/>
        <rFont val="Arial"/>
        <family val="2"/>
      </rPr>
      <t xml:space="preserve">  Each person supported has a written plan to obtain advocacy, guardianship and alternatives to guardianship such as supported decision-making if those supports are needed. Support coordination and provider organizations do not serve in a guardianship capacity to people they directly or indirectly support.</t>
    </r>
  </si>
  <si>
    <r>
      <t>Element D.</t>
    </r>
    <r>
      <rPr>
        <sz val="11"/>
        <color rgb="FF000000"/>
        <rFont val="Arial"/>
        <family val="2"/>
      </rPr>
      <t xml:space="preserve"> The organization pursues the use of family members or close personal friends to assist people with decision-making, with the consent of the person.</t>
    </r>
  </si>
  <si>
    <r>
      <t>Requirement 5:</t>
    </r>
    <r>
      <rPr>
        <sz val="11"/>
        <color rgb="FF000000"/>
        <rFont val="Arial"/>
        <family val="2"/>
      </rPr>
      <t xml:space="preserve"> The organization supports people to exercise their rights to manage and access their personal money. </t>
    </r>
  </si>
  <si>
    <r>
      <t>Element A.</t>
    </r>
    <r>
      <rPr>
        <sz val="11"/>
        <color rgb="FF000000"/>
        <rFont val="Arial"/>
        <family val="2"/>
      </rPr>
      <t xml:space="preserve"> The organization institutes policy, procedures, and practices which ensure people have access to their funds, including refraining from accounting/ fiscal practices that restrict people supported from having access to their personal money.</t>
    </r>
  </si>
  <si>
    <r>
      <t>Element B.</t>
    </r>
    <r>
      <rPr>
        <sz val="11"/>
        <color rgb="FF000000"/>
        <rFont val="Arial"/>
        <family val="2"/>
      </rPr>
      <t xml:space="preserve"> People are supported to learn to manage their own money, using both organizational supports and money management tools that are available to all people.</t>
    </r>
  </si>
  <si>
    <r>
      <t xml:space="preserve">Element C. </t>
    </r>
    <r>
      <rPr>
        <sz val="11"/>
        <color rgb="FF000000"/>
        <rFont val="Arial"/>
        <family val="2"/>
      </rPr>
      <t>The organization, when assisting people with money management, provides the person, legally authorized representative, and others identified by the person, with written documentation of expenditures and available funds at least quarterly.</t>
    </r>
  </si>
  <si>
    <r>
      <t>Element D.</t>
    </r>
    <r>
      <rPr>
        <sz val="11"/>
        <color rgb="FF000000"/>
        <rFont val="Arial"/>
        <family val="2"/>
      </rPr>
      <t xml:space="preserve"> People are supported to learn about the costs associated with their support services, including the costs of room and board, utilities, and staffing, if applicable.</t>
    </r>
  </si>
  <si>
    <r>
      <t>Element E.</t>
    </r>
    <r>
      <rPr>
        <sz val="11"/>
        <color rgb="FF000000"/>
        <rFont val="Arial"/>
        <family val="2"/>
      </rPr>
      <t xml:space="preserve"> People are supported to maintain their own bank and other personal finance accounts, to the extent desired by the person, including checking, savings, and lines of credit.</t>
    </r>
  </si>
  <si>
    <r>
      <t>Element F.</t>
    </r>
    <r>
      <rPr>
        <sz val="11"/>
        <color rgb="FF000000"/>
        <rFont val="Arial"/>
        <family val="2"/>
      </rPr>
      <t xml:space="preserve"> People are supported to earn income, whether through traditional or non-traditional employment, to pay for their wants and needs.</t>
    </r>
  </si>
  <si>
    <r>
      <t>Element G.</t>
    </r>
    <r>
      <rPr>
        <sz val="11"/>
        <color rgb="FF000000"/>
        <rFont val="Arial"/>
        <family val="2"/>
      </rPr>
      <t xml:space="preserve"> People are supported to choose their own representative payee, if receiving social security benefits, including the option of managing their own benefit money.  </t>
    </r>
  </si>
  <si>
    <r>
      <t>Requirement 1:</t>
    </r>
    <r>
      <rPr>
        <sz val="11"/>
        <color rgb="FF000000"/>
        <rFont val="Arial"/>
        <family val="2"/>
      </rPr>
      <t xml:space="preserve"> Policies, procedures, and practices demonstrate the organization’s clear commitment to upholding due process.</t>
    </r>
  </si>
  <si>
    <r>
      <t>Element A.</t>
    </r>
    <r>
      <rPr>
        <sz val="11"/>
        <color rgb="FF000000"/>
        <rFont val="Arial"/>
        <family val="2"/>
      </rPr>
      <t xml:space="preserve"> The organization clearly defines its commitment to promoting and protecting due process in policy, procedure, and practice. </t>
    </r>
  </si>
  <si>
    <r>
      <t xml:space="preserve">Element B. </t>
    </r>
    <r>
      <rPr>
        <sz val="11"/>
        <color rgb="FF000000"/>
        <rFont val="Arial"/>
        <family val="2"/>
      </rPr>
      <t>Policies, procedures, and practices:</t>
    </r>
    <r>
      <rPr>
        <b/>
        <sz val="11"/>
        <color rgb="FF000000"/>
        <rFont val="Arial"/>
        <family val="2"/>
      </rPr>
      <t xml:space="preserve">
</t>
    </r>
    <r>
      <rPr>
        <sz val="11"/>
        <color rgb="FF000000"/>
        <rFont val="Arial"/>
        <family val="2"/>
      </rPr>
      <t>·       Define the organization’s due process as providing people supported, and their legally authorized representatives, with a fair process
·       Require an opportunity to present objections to the proposed action being contemplated
·       Ensure thorough, prompt, and responsive systems of due process for people receiving services</t>
    </r>
  </si>
  <si>
    <r>
      <t>Element C</t>
    </r>
    <r>
      <rPr>
        <sz val="11"/>
        <color rgb="FF000000"/>
        <rFont val="Arial"/>
        <family val="2"/>
      </rPr>
      <t>. People are provided training in a manner that supports their understanding of due process procedures regarding:</t>
    </r>
    <r>
      <rPr>
        <b/>
        <sz val="11"/>
        <color rgb="FF000000"/>
        <rFont val="Arial"/>
        <family val="2"/>
      </rPr>
      <t xml:space="preserve">
</t>
    </r>
    <r>
      <rPr>
        <sz val="11"/>
        <color rgb="FF000000"/>
        <rFont val="Arial"/>
        <family val="2"/>
      </rPr>
      <t>·       Anything that would place limitations or restrictions on a person’s rights 
·       How to have a rights restriction removed
·       How to make a complaint and receive follow up communication
·       How to report incidents</t>
    </r>
  </si>
  <si>
    <r>
      <t>Element D.</t>
    </r>
    <r>
      <rPr>
        <sz val="11"/>
        <color rgb="FF000000"/>
        <rFont val="Arial"/>
        <family val="2"/>
      </rPr>
      <t xml:space="preserve"> Staff are trained in due process procedures.  </t>
    </r>
  </si>
  <si>
    <r>
      <t>Element E.</t>
    </r>
    <r>
      <rPr>
        <sz val="11"/>
        <color rgb="FF000000"/>
        <rFont val="Arial"/>
        <family val="2"/>
      </rPr>
      <t xml:space="preserve"> Staff are trained regarding procedures required prior to limiting or restricting a person’s rights.</t>
    </r>
  </si>
  <si>
    <r>
      <t xml:space="preserve">Requirement 2: </t>
    </r>
    <r>
      <rPr>
        <sz val="11"/>
        <color rgb="FF000000"/>
        <rFont val="Arial"/>
        <family val="2"/>
      </rPr>
      <t>The concerns of people are respected and responded to.</t>
    </r>
  </si>
  <si>
    <r>
      <t>Element A.</t>
    </r>
    <r>
      <rPr>
        <sz val="11"/>
        <color rgb="FF000000"/>
        <rFont val="Arial"/>
        <family val="2"/>
      </rPr>
      <t xml:space="preserve"> People and their legally authorized representatives, if applicable, are provided information about how to file complaints and grievances. </t>
    </r>
  </si>
  <si>
    <r>
      <t>Element B.</t>
    </r>
    <r>
      <rPr>
        <sz val="11"/>
        <color rgb="FF000000"/>
        <rFont val="Arial"/>
        <family val="2"/>
      </rPr>
      <t xml:space="preserve"> Complaint/grievance procedures are clear, readily and easily available, and provided in plain language as well as in other accessible ways necessary for people to understand, including contact information.</t>
    </r>
  </si>
  <si>
    <r>
      <t>Element C.</t>
    </r>
    <r>
      <rPr>
        <sz val="11"/>
        <color rgb="FF000000"/>
        <rFont val="Arial"/>
        <family val="2"/>
      </rPr>
      <t xml:space="preserve"> Any written notice includes the toll-free numbers for the DMH Advocacy Office, the Alabama Disabilities Advocacy Program (ADAP) (Federal protection and advocacy system) and local Department of Human Resources. </t>
    </r>
  </si>
  <si>
    <r>
      <t>Element D.</t>
    </r>
    <r>
      <rPr>
        <sz val="11"/>
        <color rgb="FF000000"/>
        <rFont val="Arial"/>
        <family val="2"/>
      </rPr>
      <t xml:space="preserve"> People supported and advocates, including a DMH internal advocate, access the grievance process without reprisal.</t>
    </r>
  </si>
  <si>
    <r>
      <t>Element E</t>
    </r>
    <r>
      <rPr>
        <sz val="11"/>
        <color rgb="FF000000"/>
        <rFont val="Arial"/>
        <family val="2"/>
      </rPr>
      <t xml:space="preserve">. Grievances or complaints are responded to in a timely manner.  </t>
    </r>
  </si>
  <si>
    <r>
      <t>Element F.</t>
    </r>
    <r>
      <rPr>
        <sz val="11"/>
        <color rgb="FF000000"/>
        <rFont val="Arial"/>
        <family val="2"/>
      </rPr>
      <t xml:space="preserve"> Responses to grievances and/or complaints are provided in a manner and format that is relevant and understandable.</t>
    </r>
  </si>
  <si>
    <r>
      <t>Element G.</t>
    </r>
    <r>
      <rPr>
        <sz val="11"/>
        <color rgb="FF000000"/>
        <rFont val="Arial"/>
        <family val="2"/>
      </rPr>
      <t xml:space="preserve"> There is a system to periodically, no less than annually, review all grievances and complaints for quality assurance purposes.</t>
    </r>
  </si>
  <si>
    <r>
      <t>Requirement 3:</t>
    </r>
    <r>
      <rPr>
        <sz val="11"/>
        <color rgb="FF000000"/>
        <rFont val="Arial"/>
        <family val="2"/>
      </rPr>
      <t xml:space="preserve"> The organization utilizes an active and effective Human Rights Committee (HRC) that complies with the provisions of 580-3-26</t>
    </r>
  </si>
  <si>
    <r>
      <t>Element A.</t>
    </r>
    <r>
      <rPr>
        <sz val="11"/>
        <color rgb="FF000000"/>
        <rFont val="Arial"/>
        <family val="2"/>
      </rPr>
      <t xml:space="preserve"> The HRC reviews all policies, procedures, and practices that have the potential for rights restrictions.</t>
    </r>
  </si>
  <si>
    <r>
      <t>Element B.</t>
    </r>
    <r>
      <rPr>
        <sz val="11"/>
        <color rgb="FF000000"/>
        <rFont val="Arial"/>
        <family val="2"/>
      </rPr>
      <t xml:space="preserve"> Due process is implemented when it is proposed that the rights of a person receiving supports be restricted for any reason, including review by a Human Rights Committee (HRC).</t>
    </r>
  </si>
  <si>
    <r>
      <t>Element C.</t>
    </r>
    <r>
      <rPr>
        <sz val="11"/>
        <color rgb="FF000000"/>
        <rFont val="Arial"/>
        <family val="2"/>
      </rPr>
      <t xml:space="preserve">  The HRC reviews any rights restriction(s) on the timetable indicated in the HRC and BPRC approval, or as restrictions change, and at least annually. </t>
    </r>
  </si>
  <si>
    <r>
      <t>Element D.</t>
    </r>
    <r>
      <rPr>
        <sz val="11"/>
        <color rgb="FF000000"/>
        <rFont val="Arial"/>
        <family val="2"/>
      </rPr>
      <t xml:space="preserve"> The HRC reviews data from approved restrictions analyzing the frequencies and reasons surrounding the use of restraint for medical and/or behavioral purposes.</t>
    </r>
  </si>
  <si>
    <r>
      <t>Element E.</t>
    </r>
    <r>
      <rPr>
        <sz val="11"/>
        <color rgb="FF000000"/>
        <rFont val="Arial"/>
        <family val="2"/>
      </rPr>
      <t xml:space="preserve">  All restrictions are included in the person’s Person-Centered Plan. </t>
    </r>
  </si>
  <si>
    <r>
      <t>Element F.</t>
    </r>
    <r>
      <rPr>
        <sz val="11"/>
        <color rgb="FF000000"/>
        <rFont val="Arial"/>
        <family val="2"/>
      </rPr>
      <t xml:space="preserve"> When any restrictions are being proposed for any person, the person is supported to attend and provide input at the HRC meeting during which the proposed restriction is being reviewed.</t>
    </r>
  </si>
  <si>
    <r>
      <t>Element G.</t>
    </r>
    <r>
      <rPr>
        <sz val="11"/>
        <color rgb="FF000000"/>
        <rFont val="Arial"/>
        <family val="2"/>
      </rPr>
      <t xml:space="preserve">  The continued need for a restriction is reviewed at least quarterly by the QDDP or more often at the request of the person supported.</t>
    </r>
  </si>
  <si>
    <r>
      <t>Element H.</t>
    </r>
    <r>
      <rPr>
        <sz val="11"/>
        <color rgb="FF000000"/>
        <rFont val="Arial"/>
        <family val="2"/>
      </rPr>
      <t xml:space="preserve">  The HRC is composed of a majority of members that are not employed by the organization, consisting of representatives from each of the following groups:</t>
    </r>
    <r>
      <rPr>
        <b/>
        <sz val="11"/>
        <color rgb="FF000000"/>
        <rFont val="Arial"/>
        <family val="2"/>
      </rPr>
      <t xml:space="preserve">
</t>
    </r>
    <r>
      <rPr>
        <sz val="11"/>
        <color rgb="FF000000"/>
        <rFont val="Arial"/>
        <family val="2"/>
      </rPr>
      <t>·       Current and/or former service users 
·       Family members of service users 
·       Representatives of community support and advocacy organizations 
·       Local officials 
·       Citizens at large
·       Performance Improvement/Quality enhancement staff (ex-officio) </t>
    </r>
  </si>
  <si>
    <r>
      <t>Element I.</t>
    </r>
    <r>
      <rPr>
        <sz val="11"/>
        <color rgb="FF000000"/>
        <rFont val="Arial"/>
        <family val="2"/>
      </rPr>
      <t xml:space="preserve"> The HRC:
·       Meets at least quarterly,
·       Makes recommendations to promote rights of the people supported by the organization, 
·       Proactively promotes and protects the rights of people supported,
·       Reviews reports of substantiated allegations of abuse, neglect, mistreatment, and exploitation,
·       Reviews other data that reveal practices with respect to human, civil and legal rights, 
·       Reviews research projects involving human participation to ensure the protection of the people supported who are involved, 
·       Assists in the review of rights-related policies and procedures, 
·       Promotes rights-related education and training programs, 
·       Reviews rights restrictions, 
·       Assists in monitoring activities,
·       advises the program administrator on consumer rights-related grievances, and 
·       Reviews rights-related issues in behavioral plans.</t>
    </r>
  </si>
  <si>
    <r>
      <t xml:space="preserve">Requirement 4: </t>
    </r>
    <r>
      <rPr>
        <sz val="11"/>
        <color rgb="FF000000"/>
        <rFont val="Arial"/>
        <family val="2"/>
      </rPr>
      <t>All rights restrictions, including emergency responses, are adequately reviewed, and due process is provided.</t>
    </r>
  </si>
  <si>
    <r>
      <t>Element A</t>
    </r>
    <r>
      <rPr>
        <sz val="11"/>
        <color rgb="FF000000"/>
        <rFont val="Arial"/>
        <family val="2"/>
      </rPr>
      <t>. Corporal punishment, seclusion, floor restraint, standing orders for restraint, noxious or aversive stimuli, forced exercise or denial of food or liquids that are part of an person’s nutritionally adequate diet are expressly prohibited.</t>
    </r>
  </si>
  <si>
    <r>
      <t>Element B.</t>
    </r>
    <r>
      <rPr>
        <sz val="11"/>
        <color rgb="FF000000"/>
        <rFont val="Arial"/>
        <family val="2"/>
      </rPr>
      <t xml:space="preserve"> Prior to imposing any rights restriction, an assessment is completed identifying all attempts to eliminate the need for a restriction and justifying the need for the restriction.</t>
    </r>
  </si>
  <si>
    <r>
      <t>Element C.</t>
    </r>
    <r>
      <rPr>
        <sz val="11"/>
        <color rgb="FF000000"/>
        <rFont val="Arial"/>
        <family val="2"/>
      </rPr>
      <t xml:space="preserve"> The support team meets with the person to discuss the reason for the proposed restriction and obtains informed consent. [except in extreme emergency to prevent the person supported from harming self or others].</t>
    </r>
  </si>
  <si>
    <r>
      <t>Element D.</t>
    </r>
    <r>
      <rPr>
        <sz val="11"/>
        <color rgb="FF000000"/>
        <rFont val="Arial"/>
        <family val="2"/>
      </rPr>
      <t xml:space="preserve"> Criteria for removing the restrictions are developed and reviewed with the person supported and legally authorized representative prior to imposing any restriction.</t>
    </r>
  </si>
  <si>
    <r>
      <t>Element E.</t>
    </r>
    <r>
      <rPr>
        <sz val="11"/>
        <color rgb="FF000000"/>
        <rFont val="Arial"/>
        <family val="2"/>
      </rPr>
      <t xml:space="preserve"> The person supported (and their legally authorized representative, if applicable) gives informed consent for any behavior support plan.</t>
    </r>
  </si>
  <si>
    <r>
      <t>Element F.</t>
    </r>
    <r>
      <rPr>
        <sz val="11"/>
        <color rgb="FF000000"/>
        <rFont val="Arial"/>
        <family val="2"/>
      </rPr>
      <t xml:space="preserve"> BSPs are reviewed and approved by the Behavior Program Review Committee, using due process procedures.</t>
    </r>
  </si>
  <si>
    <r>
      <t>Element G.</t>
    </r>
    <r>
      <rPr>
        <sz val="11"/>
        <color rgb="FF000000"/>
        <rFont val="Arial"/>
        <family val="2"/>
      </rPr>
      <t xml:space="preserve"> Behavior support plans are reviewed and approved by the HRC, using due process procedures.</t>
    </r>
  </si>
  <si>
    <r>
      <t>Element H.</t>
    </r>
    <r>
      <rPr>
        <sz val="11"/>
        <color rgb="FF000000"/>
        <rFont val="Arial"/>
        <family val="2"/>
      </rPr>
      <t xml:space="preserve"> All rights restrictions are reviewed as indicated in the plan, no less than annually.</t>
    </r>
  </si>
  <si>
    <r>
      <t>Element I.</t>
    </r>
    <r>
      <rPr>
        <sz val="11"/>
        <color rgb="FF000000"/>
        <rFont val="Arial"/>
        <family val="2"/>
      </rPr>
      <t xml:space="preserve"> All emergency or unplanned behavior interventions that are highly intrusive are not used more than three times in a six-month period without a team meeting to determine needed changes in the person’s behavior support plan.</t>
    </r>
  </si>
  <si>
    <r>
      <t>Element J.</t>
    </r>
    <r>
      <rPr>
        <sz val="11"/>
        <color rgb="FF000000"/>
        <rFont val="Arial"/>
        <family val="2"/>
      </rPr>
      <t xml:space="preserve"> Any behavioral or medical supports used to prevent a person from harming themselves or others, are provided in accordance with DDD-PBS 01-05.</t>
    </r>
  </si>
  <si>
    <r>
      <t>Element K.</t>
    </r>
    <r>
      <rPr>
        <sz val="11"/>
        <color rgb="FF000000"/>
        <rFont val="Arial"/>
        <family val="2"/>
      </rPr>
      <t xml:space="preserve"> The agency documents and complies with guidelines for use of all restraints as required by the IPMS</t>
    </r>
  </si>
  <si>
    <r>
      <t>Element L.</t>
    </r>
    <r>
      <rPr>
        <sz val="11"/>
        <color rgb="FF000000"/>
        <rFont val="Arial"/>
        <family val="2"/>
      </rPr>
      <t xml:space="preserve"> Allowable restraint devices and other restraint procedures are used as a last resort and are approved by the HRC and reviewed by the HRC at least quarterly and implemented only by trained staff with demonstrated competency.</t>
    </r>
  </si>
  <si>
    <r>
      <t>Element M.</t>
    </r>
    <r>
      <rPr>
        <sz val="11"/>
        <color rgb="FF000000"/>
        <rFont val="Arial"/>
        <family val="2"/>
      </rPr>
      <t xml:space="preserve"> People are not subjected to highly intrusive behavior interventions and are not subjected to any maneuver or technique used as punishment, retaliation, or for the convenience of the staff.  </t>
    </r>
  </si>
  <si>
    <r>
      <t>Element N</t>
    </r>
    <r>
      <rPr>
        <sz val="11"/>
        <color rgb="FF000000"/>
        <rFont val="Arial"/>
        <family val="2"/>
      </rPr>
      <t>. Requests for the use of Level 4 intervention procedures, with the exception of Emergency Mechanical Restraint, are sent to the Director of Psychological and Behavioral Services (DPBS).</t>
    </r>
  </si>
  <si>
    <r>
      <t xml:space="preserve">Element O. </t>
    </r>
    <r>
      <rPr>
        <sz val="11"/>
        <color rgb="FF000000"/>
        <rFont val="Arial"/>
        <family val="2"/>
      </rPr>
      <t>Restraints approved through the BSP process are documented in the Person-Centered Plan. The QDDP will review at the frequency directed by the Director of Psychological and Behavioral Services. </t>
    </r>
  </si>
  <si>
    <r>
      <t>Element P.</t>
    </r>
    <r>
      <rPr>
        <sz val="11"/>
        <color rgb="FF000000"/>
        <rFont val="Arial"/>
        <family val="2"/>
      </rPr>
      <t xml:space="preserve"> The agency documents and complies with guidelines for the use of Emergency Mechanical Restraint as required by IPMS.</t>
    </r>
  </si>
  <si>
    <r>
      <t>Requirement 1:</t>
    </r>
    <r>
      <rPr>
        <sz val="11"/>
        <color rgb="FF000000"/>
        <rFont val="Arial"/>
        <family val="2"/>
      </rPr>
      <t xml:space="preserve"> Policies, procedures, and practices demonstrate that the organization clearly defines, prohibits, prevents, and responds to abuse, neglect, mistreatment, and exploitation. </t>
    </r>
  </si>
  <si>
    <r>
      <t>Element A.</t>
    </r>
    <r>
      <rPr>
        <sz val="11"/>
        <color rgb="FF000000"/>
        <rFont val="Arial"/>
        <family val="2"/>
      </rPr>
      <t xml:space="preserve"> Definitions of abuse, neglect, mistreatment, including the unauthorized use of restraints, and exploitation are comprehensive and specific and are consistent with definitions in the Community IPMS.</t>
    </r>
  </si>
  <si>
    <r>
      <t>Element B.</t>
    </r>
    <r>
      <rPr>
        <sz val="11"/>
        <color rgb="FF000000"/>
        <rFont val="Arial"/>
        <family val="2"/>
      </rPr>
      <t xml:space="preserve"> Prohibited interventions and prohibited actions are comprehensive and clearly outlined in the agency’s policies and procedures.</t>
    </r>
  </si>
  <si>
    <r>
      <t>Element C.</t>
    </r>
    <r>
      <rPr>
        <sz val="11"/>
        <color rgb="FF000000"/>
        <rFont val="Arial"/>
        <family val="2"/>
      </rPr>
      <t xml:space="preserve"> The organization implements policies, procedures, and practices that protect people supported from abuse, neglect, mistreatment, and exploitation and outlines prevention procedures.</t>
    </r>
  </si>
  <si>
    <r>
      <t>Element D</t>
    </r>
    <r>
      <rPr>
        <sz val="11"/>
        <color rgb="FF000000"/>
        <rFont val="Arial"/>
        <family val="2"/>
      </rPr>
      <t>. The organization implements a Community Incident Prevention and Management System (IPMS) as required by the ADMH, DDD, to protect people from harm and improve the organization’s responsiveness to incidents for the purposes of prevention of harm and risk management.</t>
    </r>
  </si>
  <si>
    <r>
      <t>Element E</t>
    </r>
    <r>
      <rPr>
        <sz val="11"/>
        <color rgb="FF000000"/>
        <rFont val="Arial"/>
        <family val="2"/>
      </rPr>
      <t>. The organization’s policies, procedures, and practices comply and are consistent with the requirements of the IPMS.</t>
    </r>
  </si>
  <si>
    <r>
      <t>Requirement 2:</t>
    </r>
    <r>
      <rPr>
        <sz val="11"/>
        <color rgb="FF000000"/>
        <rFont val="Arial"/>
        <family val="2"/>
      </rPr>
      <t xml:space="preserve"> The organization promotes freedom from abuse, neglect, mistreatment, and exploitation by educating people about how to report complaints and incidents.</t>
    </r>
  </si>
  <si>
    <r>
      <t>Element A.</t>
    </r>
    <r>
      <rPr>
        <sz val="11"/>
        <color rgb="FF000000"/>
        <rFont val="Arial"/>
        <family val="2"/>
      </rPr>
      <t xml:space="preserve"> People are provided information in a way they are able to understand about their right to be free from abuse, neglect, including unauthorized use of restraints, mistreatment, and exploitation.</t>
    </r>
  </si>
  <si>
    <r>
      <t>Element B.</t>
    </r>
    <r>
      <rPr>
        <sz val="11"/>
        <color rgb="FF000000"/>
        <rFont val="Arial"/>
        <family val="2"/>
      </rPr>
      <t xml:space="preserve"> People are supported to report allegations of abuse, neglect, mistreatment, including unauthorized use of restraints, and exploitation.</t>
    </r>
  </si>
  <si>
    <r>
      <t>Element C.</t>
    </r>
    <r>
      <rPr>
        <sz val="11"/>
        <color rgb="FF000000"/>
        <rFont val="Arial"/>
        <family val="2"/>
      </rPr>
      <t xml:space="preserve"> Allegations reported by employees or others, including people supported by the organization are managed consistently and in the same manner.</t>
    </r>
  </si>
  <si>
    <r>
      <t>Element D</t>
    </r>
    <r>
      <rPr>
        <sz val="11"/>
        <color rgb="FF000000"/>
        <rFont val="Arial"/>
        <family val="2"/>
      </rPr>
      <t>. People who cause injury or harm to themselves or others receive supports to replace those behaviors consistent with the Alabama DMH, DDD Behavioral Services Procedural Guidelines.</t>
    </r>
  </si>
  <si>
    <r>
      <t>Element E.</t>
    </r>
    <r>
      <rPr>
        <sz val="11"/>
        <color rgb="FF000000"/>
        <rFont val="Arial"/>
        <family val="2"/>
      </rPr>
      <t xml:space="preserve"> When there are allegations of abuse, neglect, mistreatment, including unauthorized use of restraints, exploitation, or other reportable incidents, the organization takes immediate actions to ensure people are protected.</t>
    </r>
  </si>
  <si>
    <r>
      <t>Element F.</t>
    </r>
    <r>
      <rPr>
        <sz val="11"/>
        <color rgb="FF000000"/>
        <rFont val="Arial"/>
        <family val="2"/>
      </rPr>
      <t xml:space="preserve"> When people have been subjected to abuse, neglect, mistreatment, including unauthorized use of restraints, or exploitation, the organization assists the person to access supports to address the effects of the abuse even if the perpetrator is another person who receives supports from the organization.</t>
    </r>
  </si>
  <si>
    <r>
      <t>Element G.</t>
    </r>
    <r>
      <rPr>
        <sz val="11"/>
        <color rgb="FF000000"/>
        <rFont val="Arial"/>
        <family val="2"/>
      </rPr>
      <t xml:space="preserve"> When people have been subjected to abuse, neglect, mistreatment, including unauthorized use of restraints, or exploitation, the organization assists the person to access supports to address the effects of that abuse, even if the abuse occurred before they entered the organization’s system of services.</t>
    </r>
  </si>
  <si>
    <r>
      <t>Element H.</t>
    </r>
    <r>
      <rPr>
        <sz val="11"/>
        <color rgb="FF000000"/>
        <rFont val="Arial"/>
        <family val="2"/>
      </rPr>
      <t xml:space="preserve"> When both the victim and perpetrator receive services, the organization investigates to determine if neglect was a factor in the incident. Additional supports for each person are considered and provided if indicated.</t>
    </r>
  </si>
  <si>
    <r>
      <t>Requirement 3:</t>
    </r>
    <r>
      <rPr>
        <sz val="11"/>
        <color rgb="FF000000"/>
        <rFont val="Arial"/>
        <family val="2"/>
      </rPr>
      <t xml:space="preserve"> Organizational staff know how to prevent, detect, report, and respond to allegations of abuse, neglect, mistreatment, and exploitation. (ANME)</t>
    </r>
  </si>
  <si>
    <r>
      <t>Element A.</t>
    </r>
    <r>
      <rPr>
        <sz val="11"/>
        <color rgb="FF000000"/>
        <rFont val="Arial"/>
        <family val="2"/>
      </rPr>
      <t xml:space="preserve"> The organization ensures all staff receives ANME orientation and ongoing training (at least annually) to include prevention, detection, and reporting requirements as specified in internal agency procedures, Community IPMS Guidelines, and any other applicable federal or state requirements. on abuse, neglect, mistreatment, and exploitation.</t>
    </r>
  </si>
  <si>
    <r>
      <t>Element B.</t>
    </r>
    <r>
      <rPr>
        <sz val="11"/>
        <color rgb="FF000000"/>
        <rFont val="Arial"/>
        <family val="2"/>
      </rPr>
      <t xml:space="preserve"> Staff with specific responsibilities related to reporting, investigating or documenting requirements in the IPMS receive training in their areas of responsibility and in specific procedures as well.</t>
    </r>
  </si>
  <si>
    <r>
      <t>Element C.</t>
    </r>
    <r>
      <rPr>
        <sz val="11"/>
        <color rgb="FF000000"/>
        <rFont val="Arial"/>
        <family val="2"/>
      </rPr>
      <t xml:space="preserve"> Training/Re-training on specific supports, services, policies, procedures and/or Person-Centered Plans is provided immediately when staff competency is identified as a causal factor for substantiated incidents of abuse, exploitation, neglect, or mistreatment, including unauthorized use of restraints. </t>
    </r>
  </si>
  <si>
    <r>
      <t>Requirement 4:</t>
    </r>
    <r>
      <rPr>
        <sz val="11"/>
        <color rgb="FF000000"/>
        <rFont val="Arial"/>
        <family val="2"/>
      </rPr>
      <t xml:space="preserve"> The organization follows reporting and investigative requirements for alleged, suspected, or actual incidents of physical, verbal, sexual or psychological abuse, mistreatment, neglect, or exploitation regardless of age. </t>
    </r>
  </si>
  <si>
    <r>
      <t>Element B.</t>
    </r>
    <r>
      <rPr>
        <sz val="11"/>
        <color rgb="FF000000"/>
        <rFont val="Arial"/>
        <family val="2"/>
      </rPr>
      <t xml:space="preserve"> The organization documents the following components for internal investigations:
·       A thorough summary of the investigation that follow the recommendations for incident and investigation reports in the IPMS,
·       A thorough description of the review and follow up action for all allegations of abuse, neglect, mistreatment, including unauthorized use of restraints, or exploitation.
·       Ensuring that timelines for the investigation are in accordance with those established by the Community IPMS,
·       Ensuring that DDD receives a copy of the investigation report within 15 working days from the occurrence of the incidents.</t>
    </r>
  </si>
  <si>
    <r>
      <t>Element C.</t>
    </r>
    <r>
      <rPr>
        <sz val="11"/>
        <color rgb="FF000000"/>
        <rFont val="Arial"/>
        <family val="2"/>
      </rPr>
      <t xml:space="preserve"> The investigation outcomes and recommended actions are implemented in accordance with the IPMS Community Guidelines.</t>
    </r>
  </si>
  <si>
    <r>
      <t>Element D.</t>
    </r>
    <r>
      <rPr>
        <sz val="11"/>
        <color rgb="FF000000"/>
        <rFont val="Arial"/>
        <family val="2"/>
      </rPr>
      <t xml:space="preserve"> The organization shares the investigation outcomes and recommended actions with the person, their legal representative, if applicable, and their support team in a timely manner.</t>
    </r>
  </si>
  <si>
    <r>
      <t>Requirement 5:</t>
    </r>
    <r>
      <rPr>
        <sz val="11"/>
        <color rgb="FF000000"/>
        <rFont val="Arial"/>
        <family val="2"/>
      </rPr>
      <t xml:space="preserve"> The organization utilizes data to screen for underreporting of and to prevent further abuse, neglect, exploitation and mistreatment.</t>
    </r>
  </si>
  <si>
    <r>
      <t>Element A.</t>
    </r>
    <r>
      <rPr>
        <sz val="11"/>
        <color rgb="FF000000"/>
        <rFont val="Arial"/>
        <family val="2"/>
      </rPr>
      <t xml:space="preserve"> The organization develops and implements policies, procedures, and practices consistent with Section VIII of the Community IPMS and their internal quality improvement system process. The process requires that organizations:
·       reports w/in one business day to the Support Coordination agency by email or fax for any other reportable incidents except Level 1 and 2 Medication errors.
·       Submits General Event Reports (GERs) within 72 hours.</t>
    </r>
  </si>
  <si>
    <r>
      <t>Element B.</t>
    </r>
    <r>
      <rPr>
        <sz val="11"/>
        <color rgb="FF000000"/>
        <rFont val="Arial"/>
        <family val="2"/>
      </rPr>
      <t xml:space="preserve"> The Community IPMS is used to report incident data and identify trends, patterns or isolated incidents that may be indicative of abuse, neglect, mistreatment, or exploitation. </t>
    </r>
  </si>
  <si>
    <r>
      <t>Element C.</t>
    </r>
    <r>
      <rPr>
        <sz val="11"/>
        <color rgb="FF000000"/>
        <rFont val="Arial"/>
        <family val="2"/>
      </rPr>
      <t> Data from the Community IPMS is used to take preventative actions to improve the safety of the environment and care for people receiving supports.</t>
    </r>
  </si>
  <si>
    <r>
      <t>Element D.</t>
    </r>
    <r>
      <rPr>
        <sz val="11"/>
        <color rgb="FF000000"/>
        <rFont val="Arial"/>
        <family val="2"/>
      </rPr>
      <t xml:space="preserve"> The organization evaluates potential underreporting and screening of allegations of abuse, neglect (including unauthorized use of restraints), mistreatment, and exploitation, and provides additional training as needed.</t>
    </r>
  </si>
  <si>
    <r>
      <t>Element E.</t>
    </r>
    <r>
      <rPr>
        <sz val="11"/>
        <color rgb="FF000000"/>
        <rFont val="Arial"/>
        <family val="2"/>
      </rPr>
      <t xml:space="preserve"> A comprehensive mortality review is completed and available in the event of a death.</t>
    </r>
  </si>
  <si>
    <r>
      <t>Requirement 1:</t>
    </r>
    <r>
      <rPr>
        <sz val="11"/>
        <color rgb="FF000000"/>
        <rFont val="Arial"/>
        <family val="2"/>
      </rPr>
      <t xml:space="preserve"> People are supported to be active participants in and direct their own health care. </t>
    </r>
  </si>
  <si>
    <r>
      <t>Element A.</t>
    </r>
    <r>
      <rPr>
        <sz val="11"/>
        <color rgb="FF000000"/>
        <rFont val="Arial"/>
        <family val="2"/>
      </rPr>
      <t xml:space="preserve"> People are encouraged and supported to choose health care providers as desired.  </t>
    </r>
  </si>
  <si>
    <r>
      <t>Element B.</t>
    </r>
    <r>
      <rPr>
        <sz val="11"/>
        <color rgb="FF000000"/>
        <rFont val="Arial"/>
        <family val="2"/>
      </rPr>
      <t xml:space="preserve"> People are provided information about their current and past health conditions, medications, and treatments, including the purpose, intended outcomes, side effects, or other risks and alternatives in a way they can understand.</t>
    </r>
  </si>
  <si>
    <r>
      <t>Element C.</t>
    </r>
    <r>
      <rPr>
        <sz val="11"/>
        <color rgb="FF000000"/>
        <rFont val="Arial"/>
        <family val="2"/>
      </rPr>
      <t xml:space="preserve"> People are encouraged and supported to make their own health care appointments and choices regarding their medical care as desired.</t>
    </r>
  </si>
  <si>
    <r>
      <t xml:space="preserve">Element D. </t>
    </r>
    <r>
      <rPr>
        <sz val="11"/>
        <color rgb="FF000000"/>
        <rFont val="Arial"/>
        <family val="2"/>
      </rPr>
      <t>People have easy access to all their health care records and support to understand what is included.</t>
    </r>
  </si>
  <si>
    <r>
      <t>Element E.</t>
    </r>
    <r>
      <rPr>
        <sz val="11"/>
        <color rgb="FF000000"/>
        <rFont val="Arial"/>
        <family val="2"/>
      </rPr>
      <t xml:space="preserve"> People’s preferences and ability to self-administer medications and treatments are assessed at least annually in compliance with the Nurse Delegation Program.</t>
    </r>
  </si>
  <si>
    <r>
      <t>Element F.</t>
    </r>
    <r>
      <rPr>
        <sz val="11"/>
        <color rgb="FF000000"/>
        <rFont val="Arial"/>
        <family val="2"/>
      </rPr>
      <t xml:space="preserve"> Supports are available to assist people with medications and treatments as desired and if necessary.</t>
    </r>
  </si>
  <si>
    <r>
      <t>Element G.</t>
    </r>
    <r>
      <rPr>
        <sz val="11"/>
        <color rgb="FF000000"/>
        <rFont val="Arial"/>
        <family val="2"/>
      </rPr>
      <t xml:space="preserve"> When a person self-administers medications, all the following criteria has been established and documented in accordance with the Nurse Delegation Program the person has:
·       been provided information and is able to effectively communicate understanding regarding the purpose, dosage, time, and possible side effects of the medications
·       been instructed, and is able to effectively communicate an understanding of what to do and who to call if they miss a dose, take extra medication, or experience an adverse reaction 
·       been educated, and is able to effectively communicate understanding, in maintenance of his/ her medication history and in recording information needed by the physician to determine medication and dosage effectiveness
·       demonstrated competent self-administration of medication.</t>
    </r>
  </si>
  <si>
    <r>
      <t>Element H.</t>
    </r>
    <r>
      <rPr>
        <sz val="11"/>
        <color rgb="FF000000"/>
        <rFont val="Arial"/>
        <family val="2"/>
      </rPr>
      <t xml:space="preserve"> Self-medication is discussed both with those people who would like to learn to self-medicate as well as with those who are currently self-medicating during the annual Person-Centered Plan meetings. Desires and concerns as well as next steps are addressed and documented.</t>
    </r>
  </si>
  <si>
    <r>
      <t>Element I.</t>
    </r>
    <r>
      <rPr>
        <sz val="11"/>
        <color rgb="FF000000"/>
        <rFont val="Arial"/>
        <family val="2"/>
      </rPr>
      <t xml:space="preserve"> Staff support self-administration of medication through periodic monitoring of administration and documentation of continued proficiency by the person supported.</t>
    </r>
  </si>
  <si>
    <r>
      <t>Element J.</t>
    </r>
    <r>
      <rPr>
        <sz val="11"/>
        <color rgb="FF000000"/>
        <rFont val="Arial"/>
        <family val="2"/>
      </rPr>
      <t xml:space="preserve"> People are supported to know how to access emergency medical care and to access it as needed.</t>
    </r>
  </si>
  <si>
    <r>
      <t>Requirement 2:</t>
    </r>
    <r>
      <rPr>
        <sz val="11"/>
        <color rgb="FF000000"/>
        <rFont val="Arial"/>
        <family val="2"/>
      </rPr>
      <t xml:space="preserve"> People access quality health care.</t>
    </r>
  </si>
  <si>
    <r>
      <t>Element A.</t>
    </r>
    <r>
      <rPr>
        <sz val="11"/>
        <color rgb="FF000000"/>
        <rFont val="Arial"/>
        <family val="2"/>
      </rPr>
      <t xml:space="preserve"> If the person began receiving services within the last year, there must be an initial physical examination of the person conducted by a licensed physician or CNP within 365 days prior to the start of services.</t>
    </r>
  </si>
  <si>
    <r>
      <t>Element B.</t>
    </r>
    <r>
      <rPr>
        <sz val="11"/>
        <color rgb="FF000000"/>
        <rFont val="Arial"/>
        <family val="2"/>
      </rPr>
      <t xml:space="preserve"> The person has had an annual physical and their medical needs have been reviewed.</t>
    </r>
  </si>
  <si>
    <r>
      <t>Element C.</t>
    </r>
    <r>
      <rPr>
        <sz val="11"/>
        <color rgb="FF000000"/>
        <rFont val="Arial"/>
        <family val="2"/>
      </rPr>
      <t xml:space="preserve"> People are assisted to obtain preventive and routine health services, including physical examinations, immunizations, and screenings, consistent with their age and risk factors as recommended by their personal physician.</t>
    </r>
  </si>
  <si>
    <r>
      <t>Element D.</t>
    </r>
    <r>
      <rPr>
        <sz val="11"/>
        <color rgb="FF000000"/>
        <rFont val="Arial"/>
        <family val="2"/>
      </rPr>
      <t xml:space="preserve"> Preventive health care strategies/interventions contained in the Person-Centered Plan are based on the person’s current health status and age and are implemented according to the Centers for Disease Control recommendations regarding preventive/screening practices. Emphasis will be placed on age-specific screening tests.</t>
    </r>
  </si>
  <si>
    <r>
      <t>Element E.</t>
    </r>
    <r>
      <rPr>
        <sz val="11"/>
        <color rgb="FF000000"/>
        <rFont val="Arial"/>
        <family val="2"/>
      </rPr>
      <t xml:space="preserve"> Each person new to services has documentation of TB skin test with documented results, or written evidence that the test was completed previously, or the test is medically contraindicated.</t>
    </r>
  </si>
  <si>
    <r>
      <t>Element F.</t>
    </r>
    <r>
      <rPr>
        <sz val="11"/>
        <color rgb="FF000000"/>
        <rFont val="Arial"/>
        <family val="2"/>
      </rPr>
      <t xml:space="preserve"> Each person has an annual TB skin test as medically indicated. If the skin test yields a questionable result, the organization follows-up with the physician.</t>
    </r>
  </si>
  <si>
    <r>
      <t>Element G.</t>
    </r>
    <r>
      <rPr>
        <sz val="11"/>
        <color rgb="FF000000"/>
        <rFont val="Arial"/>
        <family val="2"/>
      </rPr>
      <t xml:space="preserve"> People who require mobility assistance are provided support to prevent skin breakdown.</t>
    </r>
  </si>
  <si>
    <r>
      <t>Element H.</t>
    </r>
    <r>
      <rPr>
        <sz val="11"/>
        <color rgb="FF000000"/>
        <rFont val="Arial"/>
        <family val="2"/>
      </rPr>
      <t xml:space="preserve"> People have therapeutic and adaptive equipment that fits and is in good repair</t>
    </r>
  </si>
  <si>
    <r>
      <t>Element I.</t>
    </r>
    <r>
      <rPr>
        <sz val="11"/>
        <color rgb="FF000000"/>
        <rFont val="Arial"/>
        <family val="2"/>
      </rPr>
      <t xml:space="preserve"> The person’s support team ensures that each Person-Centered Plan indicates a person’s health needs and outlines specific actions and time frames to address those needs. Health needs include, but are not limited to, physical, neurological, dental, nutrition, vision, hearing, speech/language, PT/OT and psychiatric services.</t>
    </r>
  </si>
  <si>
    <r>
      <t>Requirement 3:</t>
    </r>
    <r>
      <rPr>
        <sz val="11"/>
        <color rgb="FF000000"/>
        <rFont val="Arial"/>
        <family val="2"/>
      </rPr>
      <t xml:space="preserve"> Health needs are addressed in a timely manner. </t>
    </r>
  </si>
  <si>
    <r>
      <rPr>
        <b/>
        <sz val="11"/>
        <color rgb="FF000000"/>
        <rFont val="Arial"/>
        <family val="2"/>
      </rPr>
      <t xml:space="preserve">Element A. </t>
    </r>
    <r>
      <rPr>
        <sz val="11"/>
        <color rgb="FF000000"/>
        <rFont val="Arial"/>
        <family val="2"/>
      </rPr>
      <t>The organization has a process to ensure people are assessed in a timely manner by a qualified health care practitioner if they develop a medical problem, either an emergency or acute health care change.</t>
    </r>
  </si>
  <si>
    <r>
      <t>Element B.</t>
    </r>
    <r>
      <rPr>
        <sz val="11"/>
        <color rgb="FF000000"/>
        <rFont val="Arial"/>
        <family val="2"/>
      </rPr>
      <t xml:space="preserve"> When a person has an emergency or acute health problem, they are provided treatment/care and monitoring in accordance with good standards of medical care to resolve the problem quickly and effectively.</t>
    </r>
  </si>
  <si>
    <r>
      <t>Element C.</t>
    </r>
    <r>
      <rPr>
        <sz val="11"/>
        <color rgb="FF000000"/>
        <rFont val="Arial"/>
        <family val="2"/>
      </rPr>
      <t xml:space="preserve"> The organization ensures ongoing communication between internal health care staff and outside health care providers to promote continuity of care.</t>
    </r>
  </si>
  <si>
    <r>
      <t>Element D.</t>
    </r>
    <r>
      <rPr>
        <sz val="11"/>
        <color rgb="FF000000"/>
        <rFont val="Arial"/>
        <family val="2"/>
      </rPr>
      <t xml:space="preserve"> Actions taken to address health needs are documented.</t>
    </r>
  </si>
  <si>
    <r>
      <t>Element E.</t>
    </r>
    <r>
      <rPr>
        <sz val="11"/>
        <color rgb="FF000000"/>
        <rFont val="Arial"/>
        <family val="2"/>
      </rPr>
      <t xml:space="preserve"> Organizational medical records include hospital summaries that cover the discharge diagnosis, current health status, follow-up instructions and any restrictions or limitations of recent hospitalizations for people supported. In the absence of such records, the organization documents its efforts to obtain hospital summaries.</t>
    </r>
  </si>
  <si>
    <r>
      <t>Element F.</t>
    </r>
    <r>
      <rPr>
        <sz val="11"/>
        <color rgb="FF000000"/>
        <rFont val="Arial"/>
        <family val="2"/>
      </rPr>
      <t xml:space="preserve"> People’s records document acute health changes to provide a clear picture of the course of the illness or injury, treatment provided, and the person’s status from the time of identification through resolution.</t>
    </r>
  </si>
  <si>
    <r>
      <t>Element G.</t>
    </r>
    <r>
      <rPr>
        <sz val="11"/>
        <color rgb="FF000000"/>
        <rFont val="Arial"/>
        <family val="2"/>
      </rPr>
      <t xml:space="preserve"> The person’s support team ensures that the Person-Centered Plan, including health care and supports, are modified in a timely manner based upon acute health changes.</t>
    </r>
  </si>
  <si>
    <r>
      <t>Requirement 4:</t>
    </r>
    <r>
      <rPr>
        <sz val="11"/>
        <color rgb="FF000000"/>
        <rFont val="Arial"/>
        <family val="2"/>
      </rPr>
      <t xml:space="preserve"> People receive medications and treatments safely and effectively. </t>
    </r>
  </si>
  <si>
    <r>
      <t>Element A.</t>
    </r>
    <r>
      <rPr>
        <sz val="11"/>
        <color rgb="FF000000"/>
        <rFont val="Arial"/>
        <family val="2"/>
      </rPr>
      <t xml:space="preserve"> The organization implements policies and procedures approved by their Board of Directors requiring full compliance with the Alabama Board of Nursing’s Regulation 610-X- 7-.06, Alabama Department of Mental Health Residential Community Programs and the Nurse Delegation Program.</t>
    </r>
  </si>
  <si>
    <r>
      <t>Element B.</t>
    </r>
    <r>
      <rPr>
        <sz val="11"/>
        <color rgb="FF000000"/>
        <rFont val="Arial"/>
        <family val="2"/>
      </rPr>
      <t xml:space="preserve">  If desired by the person supported, single doses may be individually packaged by the pharmacy to support independence, increase convenience, and/or reduce medication errors.</t>
    </r>
  </si>
  <si>
    <r>
      <t>Element C.</t>
    </r>
    <r>
      <rPr>
        <sz val="11"/>
        <color rgb="FF000000"/>
        <rFont val="Arial"/>
        <family val="2"/>
      </rPr>
      <t xml:space="preserve"> All medications are labeled and stored in accordance with criteria herein:</t>
    </r>
    <r>
      <rPr>
        <b/>
        <sz val="11"/>
        <color rgb="FF000000"/>
        <rFont val="Arial"/>
        <family val="2"/>
      </rPr>
      <t xml:space="preserve">
</t>
    </r>
    <r>
      <rPr>
        <sz val="11"/>
        <color rgb="FF000000"/>
        <rFont val="Arial"/>
        <family val="2"/>
      </rPr>
      <t>·       Medications are stored under lock and key.  
·       All narcotic medications, Schedule 2, 3, 4, and 5, are stored under double lock and key.  
·       Medications are stored separately from non-medical items.  
·       Medications are stored under proper conditions of temperature, light, humidity, sanitation, and ventilation.
·       Internal and external medications are clearly labeled as such and stored separately from each other.  
·       The organization keeps an inventory that accounts for all prescription medications being coordinated or administered by the organization.
·       Medication being utilized for a person who is self-administering medication is not locked away from him/her; however, it is secured out of reach of others.</t>
    </r>
  </si>
  <si>
    <r>
      <t>Element D.</t>
    </r>
    <r>
      <rPr>
        <sz val="11"/>
        <color rgb="FF000000"/>
        <rFont val="Arial"/>
        <family val="2"/>
      </rPr>
      <t xml:space="preserve"> All medications, both prescription and non-prescription, are administered and recorded according to valid orders and in compliance with the Alabama Board of Nursing’s Regulation 610-X-7-.06, ADMH Residential Community Programs, and the Nurse Delegation Program. </t>
    </r>
  </si>
  <si>
    <r>
      <t>Element E.</t>
    </r>
    <r>
      <rPr>
        <sz val="11"/>
        <color rgb="FF000000"/>
        <rFont val="Arial"/>
        <family val="2"/>
      </rPr>
      <t xml:space="preserve"> Prescription medications are used only by the person for whom they are prescribed.</t>
    </r>
  </si>
  <si>
    <r>
      <t>Element F.</t>
    </r>
    <r>
      <rPr>
        <sz val="11"/>
        <color rgb="FF000000"/>
        <rFont val="Arial"/>
        <family val="2"/>
      </rPr>
      <t xml:space="preserve"> Each prescription medication is identifiable up to the point of administration. Identifiable means it is clearly labeled with the name of the person, name of the medication, and the specific dosage. Prescription medication labels state the expiration date. Names of medications on labels match the Medication Administration Record.</t>
    </r>
  </si>
  <si>
    <r>
      <t>Element G.</t>
    </r>
    <r>
      <rPr>
        <sz val="11"/>
        <color rgb="FF000000"/>
        <rFont val="Arial"/>
        <family val="2"/>
      </rPr>
      <t xml:space="preserve"> Medication errors and adverse reactions are recorded and reported in accordance with the organization’s written policy, the Community IPMS guidelines, and the Nurse Delegation Program.</t>
    </r>
  </si>
  <si>
    <r>
      <t>Element H.</t>
    </r>
    <r>
      <rPr>
        <sz val="11"/>
        <color rgb="FF000000"/>
        <rFont val="Arial"/>
        <family val="2"/>
      </rPr>
      <t xml:space="preserve"> The organization documents corrective action taken in response to medication errors and these actions reduce future incidents of medication errors.</t>
    </r>
  </si>
  <si>
    <r>
      <t xml:space="preserve">Element I. </t>
    </r>
    <r>
      <rPr>
        <sz val="11"/>
        <color rgb="FF000000"/>
        <rFont val="Arial"/>
        <family val="2"/>
      </rPr>
      <t>The organization ensures a nurse, pharmacist, or physician disposes of discontinued and outdated medications promptly and safely. The disposal of is witnessed and documented in accordance with policy.</t>
    </r>
  </si>
  <si>
    <r>
      <t>Element J.</t>
    </r>
    <r>
      <rPr>
        <sz val="11"/>
        <color rgb="FF000000"/>
        <rFont val="Arial"/>
        <family val="2"/>
      </rPr>
      <t xml:space="preserve"> There is supervision by the prescribing physician, including regular evaluation of the response to the medication, for each person who is administered medication.</t>
    </r>
  </si>
  <si>
    <r>
      <t>Element K.</t>
    </r>
    <r>
      <rPr>
        <sz val="11"/>
        <color rgb="FF000000"/>
        <rFont val="Arial"/>
        <family val="2"/>
      </rPr>
      <t xml:space="preserve"> People taking psychotropic medications are routinely evaluated by a licensed physician at a minimum of every six months, to ensure the drug is effective, is being given at the lowest possible dosage, and is consistent with appropriate standards of care.</t>
    </r>
  </si>
  <si>
    <r>
      <t>Element L.</t>
    </r>
    <r>
      <rPr>
        <sz val="11"/>
        <color rgb="FF000000"/>
        <rFont val="Arial"/>
        <family val="2"/>
      </rPr>
      <t xml:space="preserve"> When a person takes anti-convulsant or psychotropic medications, the organization ensures blood level examinations are repeated as clinically indicated for potential toxic side effects and ensures levels are within therapeutic range. Records of the most recent examinations are maintained in the person’s record, or if they cannot be obtained, a letter from the physician indicating that the person is in “usual state of health”. </t>
    </r>
  </si>
  <si>
    <r>
      <t xml:space="preserve">Element M. </t>
    </r>
    <r>
      <rPr>
        <sz val="11"/>
        <color rgb="FF000000"/>
        <rFont val="Arial"/>
        <family val="2"/>
      </rPr>
      <t>In residential services and program services, there is a MAS trained registered nurse or licensed practical nurse responsible for supervising the delegation of medication assistance by unlicensed personnel.</t>
    </r>
  </si>
  <si>
    <r>
      <t>Element N.</t>
    </r>
    <r>
      <rPr>
        <sz val="11"/>
        <color rgb="FF000000"/>
        <rFont val="Arial"/>
        <family val="2"/>
      </rPr>
      <t xml:space="preserve"> In residential services, there is an on-call MAS nurse available 24 hours a day, 7 days a week.</t>
    </r>
  </si>
  <si>
    <r>
      <t xml:space="preserve">Element O. </t>
    </r>
    <r>
      <rPr>
        <sz val="11"/>
        <color rgb="FF000000"/>
        <rFont val="Arial"/>
        <family val="2"/>
      </rPr>
      <t xml:space="preserve">People have individualized standing orders for over-the-counter medications. These medications may be maintained by the organization as stock medications, or the person may maintain their own personal supply if they self-administer. </t>
    </r>
  </si>
  <si>
    <r>
      <t>Element P.</t>
    </r>
    <r>
      <rPr>
        <sz val="11"/>
        <color rgb="FF000000"/>
        <rFont val="Arial"/>
        <family val="2"/>
      </rPr>
      <t xml:space="preserve"> Potential reduction of psychotropic medications are routinely discussed by support teams, identifying, assessing, and documenting the factors/criteria for consideration, and then with the physician with all discussions being documented.</t>
    </r>
  </si>
  <si>
    <r>
      <t>Requirement 5:</t>
    </r>
    <r>
      <rPr>
        <sz val="11"/>
        <color rgb="FF000000"/>
        <rFont val="Arial"/>
        <family val="2"/>
      </rPr>
      <t xml:space="preserve"> Staff immediately recognize and respond to medical emergencies. </t>
    </r>
  </si>
  <si>
    <r>
      <t>Element A</t>
    </r>
    <r>
      <rPr>
        <sz val="11"/>
        <color rgb="FF000000"/>
        <rFont val="Arial"/>
        <family val="2"/>
      </rPr>
      <t>. Direct support staff (non-licensed medical personnel) receive training to recognize and respond to people experiencing medical emergencies.</t>
    </r>
  </si>
  <si>
    <r>
      <t>Element B.</t>
    </r>
    <r>
      <rPr>
        <sz val="11"/>
        <color rgb="FF000000"/>
        <rFont val="Arial"/>
        <family val="2"/>
      </rPr>
      <t xml:space="preserve"> Medical equipment ordered by a physician to respond to a potential emergency for pre-existing (known) conditions is available, well maintained, clean and functional.</t>
    </r>
  </si>
  <si>
    <r>
      <t>Element C.</t>
    </r>
    <r>
      <rPr>
        <sz val="11"/>
        <color rgb="FF000000"/>
        <rFont val="Arial"/>
        <family val="2"/>
      </rPr>
      <t xml:space="preserve"> Medication ordered by a physician to respond to a potential emergency is available in the appropriate dose, quantity, and form.</t>
    </r>
  </si>
  <si>
    <r>
      <t>Element D.</t>
    </r>
    <r>
      <rPr>
        <sz val="11"/>
        <color rgb="FF000000"/>
        <rFont val="Arial"/>
        <family val="2"/>
      </rPr>
      <t xml:space="preserve"> First aid kits are available and appropriately stocked for the provision of initial care for an illness or injury.</t>
    </r>
  </si>
  <si>
    <r>
      <t>Requirement 6:</t>
    </r>
    <r>
      <rPr>
        <sz val="11"/>
        <color rgb="FF000000"/>
        <rFont val="Arial"/>
        <family val="2"/>
      </rPr>
      <t xml:space="preserve"> The organization has individualized safety supports and individualized emergency plans. </t>
    </r>
  </si>
  <si>
    <r>
      <t>Element A.</t>
    </r>
    <r>
      <rPr>
        <sz val="11"/>
        <color rgb="FF000000"/>
        <rFont val="Arial"/>
        <family val="2"/>
      </rPr>
      <t xml:space="preserve"> The abilities of a person to be safe in their environments are reviewed and documented no less than annually, and as changes occur.</t>
    </r>
  </si>
  <si>
    <r>
      <t>Element B.</t>
    </r>
    <r>
      <rPr>
        <sz val="11"/>
        <color rgb="FF000000"/>
        <rFont val="Arial"/>
        <family val="2"/>
      </rPr>
      <t xml:space="preserve"> The assessment includes, but does not limit itself to:</t>
    </r>
    <r>
      <rPr>
        <b/>
        <sz val="11"/>
        <color rgb="FF000000"/>
        <rFont val="Arial"/>
        <family val="2"/>
      </rPr>
      <t xml:space="preserve">
</t>
    </r>
    <r>
      <rPr>
        <sz val="11"/>
        <color rgb="FF000000"/>
        <rFont val="Arial"/>
        <family val="2"/>
      </rPr>
      <t>·       safety in the kitchen
·       the ability to adjust hot water
·       the ability to respond to an emergency like fire or severe weather
·       the ability to call for help
·       safe use of cleaning supplies
·       other safety concerns specific to the person or the particular environment</t>
    </r>
  </si>
  <si>
    <r>
      <t>Element C.</t>
    </r>
    <r>
      <rPr>
        <sz val="11"/>
        <color rgb="FF000000"/>
        <rFont val="Arial"/>
        <family val="2"/>
      </rPr>
      <t xml:space="preserve"> People are provided supports to be safe, to the extent needed, as determined by the functional assessment of safety.</t>
    </r>
  </si>
  <si>
    <r>
      <t>Element D.</t>
    </r>
    <r>
      <rPr>
        <sz val="11"/>
        <color rgb="FF000000"/>
        <rFont val="Arial"/>
        <family val="2"/>
      </rPr>
      <t xml:space="preserve"> The support team ensures the Safety Assessment results are documented in the PCP.</t>
    </r>
  </si>
  <si>
    <r>
      <t>Element E.</t>
    </r>
    <r>
      <rPr>
        <sz val="11"/>
        <color rgb="FF000000"/>
        <rFont val="Arial"/>
        <family val="2"/>
      </rPr>
      <t xml:space="preserve"> The organization’s emergency plans address a variety of situations and accommodate the individualized needs of people supported.</t>
    </r>
  </si>
  <si>
    <r>
      <t>Element F</t>
    </r>
    <r>
      <rPr>
        <sz val="11"/>
        <color rgb="FF000000"/>
        <rFont val="Arial"/>
        <family val="2"/>
      </rPr>
      <t>. Alarms and visual signs are in place for people who require them.</t>
    </r>
  </si>
  <si>
    <r>
      <t>Element G.</t>
    </r>
    <r>
      <rPr>
        <sz val="11"/>
        <color rgb="FF000000"/>
        <rFont val="Arial"/>
        <family val="2"/>
      </rPr>
      <t xml:space="preserve"> Emergency contact numbers are readily available to staff and people receiving supports.</t>
    </r>
  </si>
  <si>
    <r>
      <t>Requirement 7:</t>
    </r>
    <r>
      <rPr>
        <sz val="11"/>
        <color rgb="FF000000"/>
        <rFont val="Arial"/>
        <family val="2"/>
      </rPr>
      <t xml:space="preserve"> Services are provided in environments that promote health, safety, and independence.</t>
    </r>
  </si>
  <si>
    <r>
      <t xml:space="preserve">Element A. </t>
    </r>
    <r>
      <rPr>
        <sz val="11"/>
        <color rgb="FF000000"/>
        <rFont val="Arial"/>
        <family val="2"/>
      </rPr>
      <t>The organization provides individualized housekeeping support that involves people receiving these supports to the extent and desire they wish.</t>
    </r>
  </si>
  <si>
    <r>
      <t>Element B.</t>
    </r>
    <r>
      <rPr>
        <sz val="11"/>
        <color rgb="FF000000"/>
        <rFont val="Arial"/>
        <family val="2"/>
      </rPr>
      <t xml:space="preserve"> The organization conducts regular safety inspections, involving people receiving supports as much as they wish. </t>
    </r>
  </si>
  <si>
    <r>
      <t>Element C.</t>
    </r>
    <r>
      <rPr>
        <sz val="11"/>
        <color rgb="FF000000"/>
        <rFont val="Arial"/>
        <family val="2"/>
      </rPr>
      <t xml:space="preserve"> The organization completes routine maintenance and repairs to ensure safe conditions throughout any organization controlled/operated physical structures.</t>
    </r>
  </si>
  <si>
    <r>
      <t>Element D.</t>
    </r>
    <r>
      <rPr>
        <sz val="11"/>
        <color rgb="FF000000"/>
        <rFont val="Arial"/>
        <family val="2"/>
      </rPr>
      <t xml:space="preserve"> There is a system for immediately reporting and correcting environmental or safety hazards, accessible to both staff and people supported. When people rent or own their homes, support is provided to the person to contact their landlord, remediate problems themselves, or hire professionals to correct hazards, as applicable to their situation.  </t>
    </r>
  </si>
  <si>
    <r>
      <t>Element E.</t>
    </r>
    <r>
      <rPr>
        <sz val="11"/>
        <color rgb="FF000000"/>
        <rFont val="Arial"/>
        <family val="2"/>
      </rPr>
      <t xml:space="preserve"> The organization maintains records of repairs and maintenance and safety and sanitation inspections.</t>
    </r>
  </si>
  <si>
    <r>
      <t>Element F.</t>
    </r>
    <r>
      <rPr>
        <sz val="11"/>
        <color rgb="FF000000"/>
        <rFont val="Arial"/>
        <family val="2"/>
      </rPr>
      <t xml:space="preserve"> The organization adheres to applicable certification and licensure standards, statutes, and regulations as required by Alabama DMH Administrative Code, 580-3-22 and maintains current certifications and licenses for operations, complying with all posting and notification requirements of local, state, and federal offices.</t>
    </r>
  </si>
  <si>
    <r>
      <t>Element G</t>
    </r>
    <r>
      <rPr>
        <sz val="11"/>
        <color rgb="FF000000"/>
        <rFont val="Arial"/>
        <family val="2"/>
      </rPr>
      <t>. The organization ensures that homes and buildings operated by the organization are well maintained, not drawing undue attention to services provided to people.</t>
    </r>
  </si>
  <si>
    <r>
      <t>Element H.</t>
    </r>
    <r>
      <rPr>
        <sz val="11"/>
        <color rgb="FF000000"/>
        <rFont val="Arial"/>
        <family val="2"/>
      </rPr>
      <t xml:space="preserve"> Kitchen areas, electrical appliances, and outlets are free of hazards.</t>
    </r>
  </si>
  <si>
    <r>
      <t>Element I.</t>
    </r>
    <r>
      <rPr>
        <sz val="11"/>
        <color rgb="FF000000"/>
        <rFont val="Arial"/>
        <family val="2"/>
      </rPr>
      <t xml:space="preserve"> Heating and cooling systems maintain temperature comfortable for people supported according to weather conditions and the desires of people supported who live/work there.</t>
    </r>
  </si>
  <si>
    <r>
      <t>Element J.</t>
    </r>
    <r>
      <rPr>
        <sz val="11"/>
        <color rgb="FF000000"/>
        <rFont val="Arial"/>
        <family val="2"/>
      </rPr>
      <t xml:space="preserve"> Environments are clean, pest free and adequately maintained to ensure basic safety.</t>
    </r>
  </si>
  <si>
    <r>
      <t>Element K.</t>
    </r>
    <r>
      <rPr>
        <sz val="11"/>
        <color rgb="FF000000"/>
        <rFont val="Arial"/>
        <family val="2"/>
      </rPr>
      <t xml:space="preserve"> Quarterly severe weather drills and monthly fire drills are conducted, and documentation of the drills is available. Documentation includes methods utilized to correct issues that arise, including ensuring adequate staffing for timely evacuation or seeking shelter.</t>
    </r>
  </si>
  <si>
    <r>
      <t>Element L.</t>
    </r>
    <r>
      <rPr>
        <sz val="11"/>
        <color rgb="FF000000"/>
        <rFont val="Arial"/>
        <family val="2"/>
      </rPr>
      <t xml:space="preserve"> Adequate furniture, supplies, and equipment are available as needed to support personal needs and identified outcomes of people supported.</t>
    </r>
  </si>
  <si>
    <r>
      <t>Element M.</t>
    </r>
    <r>
      <rPr>
        <sz val="11"/>
        <color rgb="FF000000"/>
        <rFont val="Arial"/>
        <family val="2"/>
      </rPr>
      <t xml:space="preserve"> Furniture, supplies and equipment are in good repair and operating effectively.</t>
    </r>
  </si>
  <si>
    <r>
      <t>Element N.</t>
    </r>
    <r>
      <rPr>
        <sz val="11"/>
        <color rgb="FF000000"/>
        <rFont val="Arial"/>
        <family val="2"/>
      </rPr>
      <t xml:space="preserve"> Supplies, equipment, or devices, [such as adaptive, therapeutic, corrective, prosthetic, orthotic, and mobility devices] that people use are available and in good repair.</t>
    </r>
  </si>
  <si>
    <r>
      <t>Element O.</t>
    </r>
    <r>
      <rPr>
        <sz val="11"/>
        <color rgb="FF000000"/>
        <rFont val="Arial"/>
        <family val="2"/>
      </rPr>
      <t xml:space="preserve"> Nutritious food is freely available in sufficient quantity and variety to meet the dietary needs and preferences of people supported at all times without restriction.  Any restrictions to access to food must be based on an individualized, assessed need that is reviewed by the HRC and documented in the Person-Centered Plan along with what efforts will be taken to try to reduce or remove the restricted access as soon as may be feasible.</t>
    </r>
  </si>
  <si>
    <r>
      <t>Requirement 1:</t>
    </r>
    <r>
      <rPr>
        <sz val="11"/>
        <color rgb="FF000000"/>
        <rFont val="Arial"/>
        <family val="2"/>
      </rPr>
      <t xml:space="preserve"> All people have meaningful work and activity choices that support their desired employment and/or community-based outcomes and goals.</t>
    </r>
  </si>
  <si>
    <r>
      <t>Element A.</t>
    </r>
    <r>
      <rPr>
        <sz val="11"/>
        <color rgb="FF000000"/>
        <rFont val="Arial"/>
        <family val="2"/>
      </rPr>
      <t xml:space="preserve"> The organization assists people to identify and engage in preferred work and activities, ensuring practices are in place to help people make informed choices based on education, experience and exposure to a variety of options.</t>
    </r>
  </si>
  <si>
    <r>
      <t>Element B.</t>
    </r>
    <r>
      <rPr>
        <sz val="11"/>
        <color rgb="FF000000"/>
        <rFont val="Arial"/>
        <family val="2"/>
      </rPr>
      <t xml:space="preserve"> Choices of activities and work encourage and promote a positive self-image taking into account the cultural background and preferences of the person supported.</t>
    </r>
  </si>
  <si>
    <r>
      <t>Element C.</t>
    </r>
    <r>
      <rPr>
        <sz val="11"/>
        <color rgb="FF000000"/>
        <rFont val="Arial"/>
        <family val="2"/>
      </rPr>
      <t xml:space="preserve"> The organization works with each person to identify preferred work activities, including interest in seeking employment in competitive integrated settings, and documents practices that help people make informed choices based on preferences and that assists them to achieve desired goals.</t>
    </r>
  </si>
  <si>
    <r>
      <t>Element D.</t>
    </r>
    <r>
      <rPr>
        <sz val="11"/>
        <color rgb="FF000000"/>
        <rFont val="Arial"/>
        <family val="2"/>
      </rPr>
      <t xml:space="preserve"> There is evidence that people are integrated in and supported to have full access to the greater community based on their individualized needs and preferences as determined through daily interactions/conversations and as identified in their Person-Centered Plan.</t>
    </r>
  </si>
  <si>
    <r>
      <t>Element E.</t>
    </r>
    <r>
      <rPr>
        <sz val="11"/>
        <color rgb="FF000000"/>
        <rFont val="Arial"/>
        <family val="2"/>
      </rPr>
      <t xml:space="preserve">  Meaningful Day services support skill development that: encourages a personally identified level of an active life in the community which builds and strengthens relationships and supports self-determination.</t>
    </r>
  </si>
  <si>
    <r>
      <t>Element F.</t>
    </r>
    <r>
      <rPr>
        <sz val="11"/>
        <color rgb="FF000000"/>
        <rFont val="Arial"/>
        <family val="2"/>
      </rPr>
      <t xml:space="preserve"> People engage in activities in the community that are age and culturally relevant, promote a positive self-image and are identified preferences as documented in the Person-Centered Plan with goals and objectives.</t>
    </r>
  </si>
  <si>
    <r>
      <t>Element G.</t>
    </r>
    <r>
      <rPr>
        <sz val="11"/>
        <color rgb="FF000000"/>
        <rFont val="Arial"/>
        <family val="2"/>
      </rPr>
      <t xml:space="preserve"> The organization facilitates opportunities for competitive integrated employment and supports when employment is the choice of the person and written in the Person-Centered Plan.</t>
    </r>
  </si>
  <si>
    <r>
      <t>Requirement 2:</t>
    </r>
    <r>
      <rPr>
        <sz val="11"/>
        <color rgb="FF000000"/>
        <rFont val="Arial"/>
        <family val="2"/>
      </rPr>
      <t xml:space="preserve"> Policies, procedures, and practices demonstrate that the organization solicits the desires of people supported to maintain and develop relationships with friends and family.</t>
    </r>
  </si>
  <si>
    <r>
      <t>Element A.</t>
    </r>
    <r>
      <rPr>
        <sz val="11"/>
        <color rgb="FF000000"/>
        <rFont val="Arial"/>
        <family val="2"/>
      </rPr>
      <t xml:space="preserve"> The organization’s policies, procedures, and practices acknowledge the importance of relationships in promoting identity, personal security, and continuity for people supported by the organization. </t>
    </r>
  </si>
  <si>
    <r>
      <t>Element B.</t>
    </r>
    <r>
      <rPr>
        <sz val="11"/>
        <color rgb="FF000000"/>
        <rFont val="Arial"/>
        <family val="2"/>
      </rPr>
      <t xml:space="preserve"> The organization promotes current relationships with family and friends by assisting the person in maintaining and enhancing these relationships.</t>
    </r>
  </si>
  <si>
    <r>
      <t>Element C.</t>
    </r>
    <r>
      <rPr>
        <sz val="11"/>
        <color rgb="FF000000"/>
        <rFont val="Arial"/>
        <family val="2"/>
      </rPr>
      <t xml:space="preserve"> Policies, procedures, and practices reflect how an organization assists people supported in developing new and emerging relationships with friends, family, and community connections using community resources such as local organizations, clubs, places of worship, schools, or other places where new and existing relationships can be built and facilitated outside of the organization.</t>
    </r>
  </si>
  <si>
    <r>
      <t>Element D.</t>
    </r>
    <r>
      <rPr>
        <sz val="11"/>
        <color rgb="FF000000"/>
        <rFont val="Arial"/>
        <family val="2"/>
      </rPr>
      <t xml:space="preserve"> Policies, procedures, and practices reflect, and documentation shows, how the organization assists people to have the amount of contact with friends, family and connections with their community that the person desires. </t>
    </r>
  </si>
  <si>
    <r>
      <t>Element E.</t>
    </r>
    <r>
      <rPr>
        <sz val="11"/>
        <color rgb="FF000000"/>
        <rFont val="Arial"/>
        <family val="2"/>
      </rPr>
      <t xml:space="preserve"> The organization promotes visits of families and friends with the person supported in the settings and the time the person chooses, to include: friends and families’ homes, private spaces in the person’s home, community settings, etc..</t>
    </r>
  </si>
  <si>
    <r>
      <t>Element F.</t>
    </r>
    <r>
      <rPr>
        <sz val="11"/>
        <color rgb="FF000000"/>
        <rFont val="Arial"/>
        <family val="2"/>
      </rPr>
      <t xml:space="preserve"> People’s expectations and desires are identified and supported related to visits or other interactions with friends and family.</t>
    </r>
  </si>
  <si>
    <r>
      <t>Element G.</t>
    </r>
    <r>
      <rPr>
        <sz val="11"/>
        <color rgb="FF000000"/>
        <rFont val="Arial"/>
        <family val="2"/>
      </rPr>
      <t xml:space="preserve"> The organization supports people to address and overcome barriers to having the relationships they desire.</t>
    </r>
  </si>
  <si>
    <r>
      <t>Element H.</t>
    </r>
    <r>
      <rPr>
        <sz val="11"/>
        <color rgb="FF000000"/>
        <rFont val="Arial"/>
        <family val="2"/>
      </rPr>
      <t xml:space="preserve"> Staff provide training and support, as desired by the person supported, to develop and/or improve skills which increase the likelihood of interaction with the person’s friends and family.</t>
    </r>
  </si>
  <si>
    <r>
      <t>Element I:</t>
    </r>
    <r>
      <rPr>
        <sz val="11"/>
        <color rgb="FF000000"/>
        <rFont val="Arial"/>
        <family val="2"/>
      </rPr>
      <t xml:space="preserve"> Staff are empowered to support people to develop new relationships.</t>
    </r>
  </si>
  <si>
    <r>
      <t>Element J.</t>
    </r>
    <r>
      <rPr>
        <sz val="11"/>
        <color rgb="FF000000"/>
        <rFont val="Arial"/>
        <family val="2"/>
      </rPr>
      <t xml:space="preserve"> The organization has strategies to build the capacity for connections based on the choices and preferences of people supported.</t>
    </r>
  </si>
  <si>
    <r>
      <t>Requirement 3:</t>
    </r>
    <r>
      <rPr>
        <sz val="11"/>
        <color rgb="FF000000"/>
        <rFont val="Arial"/>
        <family val="2"/>
      </rPr>
      <t xml:space="preserve"> Communication occurs among people supported, their families/natural supports, and organizational staff.  </t>
    </r>
  </si>
  <si>
    <r>
      <t>Element A.</t>
    </r>
    <r>
      <rPr>
        <sz val="11"/>
        <color rgb="FF000000"/>
        <rFont val="Arial"/>
        <family val="2"/>
      </rPr>
      <t xml:space="preserve"> The organization has internal communication systems: </t>
    </r>
    <r>
      <rPr>
        <b/>
        <sz val="11"/>
        <color rgb="FF000000"/>
        <rFont val="Arial"/>
        <family val="2"/>
      </rPr>
      <t xml:space="preserve">
</t>
    </r>
    <r>
      <rPr>
        <sz val="11"/>
        <color rgb="FF000000"/>
        <rFont val="Arial"/>
        <family val="2"/>
      </rPr>
      <t>·       that provide choices about extent and frequency of contact with people’s natural support networks. 
·       that ensure inquiries from a person’s family/natural supports are responded to in a natural and timely manner. 
·       that provide for legally authorized representatives, and others identified by the person supported, to receive information and be notified promptly and compassionately of incidents involving the person supported.</t>
    </r>
  </si>
  <si>
    <r>
      <t>Element B.</t>
    </r>
    <r>
      <rPr>
        <sz val="11"/>
        <color rgb="FF000000"/>
        <rFont val="Arial"/>
        <family val="2"/>
      </rPr>
      <t xml:space="preserve"> The organization maintains written contact information including records of names, addresses and phone numbers of family and friends important to people supported.</t>
    </r>
  </si>
  <si>
    <r>
      <t>Element C.</t>
    </r>
    <r>
      <rPr>
        <sz val="11"/>
        <color rgb="FF000000"/>
        <rFont val="Arial"/>
        <family val="2"/>
      </rPr>
      <t xml:space="preserve"> The organization implements a variety of methods to help people stay connected to family and friends.</t>
    </r>
  </si>
  <si>
    <r>
      <t>Requirement 1:</t>
    </r>
    <r>
      <rPr>
        <sz val="11"/>
        <color rgb="FF000000"/>
        <rFont val="Arial"/>
        <family val="2"/>
      </rPr>
      <t xml:space="preserve"> Policies, procedures, and practices demonstrate that the organization clearly treats people as people first.</t>
    </r>
  </si>
  <si>
    <r>
      <t>Element A.</t>
    </r>
    <r>
      <rPr>
        <sz val="11"/>
        <color rgb="FF000000"/>
        <rFont val="Arial"/>
        <family val="2"/>
      </rPr>
      <t xml:space="preserve"> The organization’s policies, procedures, and practices reflect and reinforce:</t>
    </r>
    <r>
      <rPr>
        <b/>
        <sz val="11"/>
        <color rgb="FF000000"/>
        <rFont val="Arial"/>
        <family val="2"/>
      </rPr>
      <t xml:space="preserve">
</t>
    </r>
    <r>
      <rPr>
        <sz val="11"/>
        <color rgb="FF000000"/>
        <rFont val="Arial"/>
        <family val="2"/>
      </rPr>
      <t>·       courteous practices towards people supported.
·       the avoidance of labels to describe people based on physical characteristics or disabilities.
·       the practice of addressing people by their preferred name. </t>
    </r>
  </si>
  <si>
    <r>
      <t xml:space="preserve">Element B. </t>
    </r>
    <r>
      <rPr>
        <sz val="11"/>
        <color rgb="FF000000"/>
        <rFont val="Arial"/>
        <family val="2"/>
      </rPr>
      <t>Staff receive training regarding dignity and respect.</t>
    </r>
  </si>
  <si>
    <r>
      <t>Element C.</t>
    </r>
    <r>
      <rPr>
        <sz val="11"/>
        <color rgb="FF000000"/>
        <rFont val="Arial"/>
        <family val="2"/>
      </rPr>
      <t xml:space="preserve"> The organization’s identifying information (name, letterhead, website, social media, etc.) promotes a positive image of people supported, services and supports.</t>
    </r>
  </si>
  <si>
    <r>
      <t xml:space="preserve">Requirement 2: </t>
    </r>
    <r>
      <rPr>
        <sz val="11"/>
        <color rgb="FF000000"/>
        <rFont val="Arial"/>
        <family val="2"/>
      </rPr>
      <t>Supports and services enhance dignity and respect.</t>
    </r>
  </si>
  <si>
    <r>
      <t>Element A.</t>
    </r>
    <r>
      <rPr>
        <sz val="11"/>
        <color rgb="FF000000"/>
        <rFont val="Arial"/>
        <family val="2"/>
      </rPr>
      <t xml:space="preserve"> Practices enhance dignity and respect while recognizing the choices and preferences of the person supported.</t>
    </r>
  </si>
  <si>
    <r>
      <t>Element B.</t>
    </r>
    <r>
      <rPr>
        <sz val="11"/>
        <color rgb="FF000000"/>
        <rFont val="Arial"/>
        <family val="2"/>
      </rPr>
      <t xml:space="preserve"> People receive needed supports to: </t>
    </r>
    <r>
      <rPr>
        <b/>
        <sz val="11"/>
        <color rgb="FF000000"/>
        <rFont val="Arial"/>
        <family val="2"/>
      </rPr>
      <t xml:space="preserve">
</t>
    </r>
    <r>
      <rPr>
        <sz val="11"/>
        <color rgb="FF000000"/>
        <rFont val="Arial"/>
        <family val="2"/>
      </rPr>
      <t>·       Ensure healthy hygiene and personal cleanliness. 
·       Choose clothing that is clean and that fits their personal style. 
·       Decorate their personal spaces based on choice while maintaining environments that are safe and sanitary.</t>
    </r>
  </si>
  <si>
    <r>
      <t>Element C.</t>
    </r>
    <r>
      <rPr>
        <sz val="11"/>
        <color rgb="FF000000"/>
        <rFont val="Arial"/>
        <family val="2"/>
      </rPr>
      <t xml:space="preserve"> Policies require informed consent prior to the use of video surveillance equipment and other electronic recording devices such as cell phones, cameras, video recorders, etc. </t>
    </r>
  </si>
  <si>
    <r>
      <t>Element D.</t>
    </r>
    <r>
      <rPr>
        <sz val="11"/>
        <color rgb="FF000000"/>
        <rFont val="Arial"/>
        <family val="2"/>
      </rPr>
      <t xml:space="preserve"> Organizational practices demonstrate respect for every person’s right to privacy including providing supports for bathing, dressing and personal hygiene in a private manner, and when entering personal spaces.</t>
    </r>
  </si>
  <si>
    <r>
      <t>Element E.</t>
    </r>
    <r>
      <rPr>
        <sz val="11"/>
        <color rgb="FF000000"/>
        <rFont val="Arial"/>
        <family val="2"/>
      </rPr>
      <t xml:space="preserve"> People have space to speak or interact with others in private and open and read mail or other materials</t>
    </r>
  </si>
  <si>
    <r>
      <t>Element F.</t>
    </r>
    <r>
      <rPr>
        <sz val="11"/>
        <color rgb="FF000000"/>
        <rFont val="Arial"/>
        <family val="2"/>
      </rPr>
      <t xml:space="preserve"> Transportation and other supports are provided so people can access community services in a manner similar to others.</t>
    </r>
  </si>
  <si>
    <r>
      <t>Requirement 3:</t>
    </r>
    <r>
      <rPr>
        <sz val="11"/>
        <color rgb="FF000000"/>
        <rFont val="Arial"/>
        <family val="2"/>
      </rPr>
      <t xml:space="preserve"> People are provided assistance to lead and direct their planning for services and supports. </t>
    </r>
  </si>
  <si>
    <r>
      <t>Element A.</t>
    </r>
    <r>
      <rPr>
        <sz val="11"/>
        <color rgb="FF000000"/>
        <rFont val="Arial"/>
        <family val="2"/>
      </rPr>
      <t xml:space="preserve"> The organization supports the person to be, and is also, an active participant of the person’s support team that includes:
·       those people specifically requested by the person supported,</t>
    </r>
    <r>
      <rPr>
        <b/>
        <sz val="11"/>
        <color rgb="FF000000"/>
        <rFont val="Arial"/>
        <family val="2"/>
      </rPr>
      <t xml:space="preserve">
</t>
    </r>
    <r>
      <rPr>
        <sz val="11"/>
        <color rgb="FF000000"/>
        <rFont val="Arial"/>
        <family val="2"/>
      </rPr>
      <t>·       the Support Coordinator,
·       the legally authorized representative or advocate as needed,
·       family members (as desired by the person and/or legally authorized representative),
·       representatives of all service providers (particularly staff responsible for program implementation),
·       QDDP, and
·       others as indicated by the person’s life situation, needs, desires and age (in the case of children), or as requested by the person or determined to be of important support.</t>
    </r>
  </si>
  <si>
    <r>
      <t>Element B.</t>
    </r>
    <r>
      <rPr>
        <sz val="11"/>
        <color rgb="FF000000"/>
        <rFont val="Arial"/>
        <family val="2"/>
      </rPr>
      <t xml:space="preserve"> The organization participates in and supports the person to participate in team meetings that are required to meet:</t>
    </r>
    <r>
      <rPr>
        <b/>
        <sz val="11"/>
        <color rgb="FF000000"/>
        <rFont val="Arial"/>
        <family val="2"/>
      </rPr>
      <t xml:space="preserve">
</t>
    </r>
    <r>
      <rPr>
        <sz val="11"/>
        <color rgb="FF000000"/>
        <rFont val="Arial"/>
        <family val="2"/>
      </rPr>
      <t>·       within 30 days of the beginning of service provision to develop a person- centered plan.
·       at least annually (every 365 days) to review and update the person’s plan, and more often at the request of the person supported
·       at the convenience of the person supported and other members of the team to develop the Person-Centered Plan
·       and encourage people, their family members, and others invited by the person to actively participate in any type of support plan meeting.
·       Documentation is kept of people attending the initial and subsequent support team meetings.</t>
    </r>
  </si>
  <si>
    <r>
      <t>Element C.</t>
    </r>
    <r>
      <rPr>
        <sz val="11"/>
        <color rgb="FF000000"/>
        <rFont val="Arial"/>
        <family val="2"/>
      </rPr>
      <t xml:space="preserve"> The organization participates in all Support Team meetings which may be called at any time mutually agreed upon by the person supported and/or advocate or legally authorized representative and their team.</t>
    </r>
  </si>
  <si>
    <r>
      <t>Element D.</t>
    </r>
    <r>
      <rPr>
        <sz val="11"/>
        <color rgb="FF000000"/>
        <rFont val="Arial"/>
        <family val="2"/>
      </rPr>
      <t xml:space="preserve"> The organization assesses the personal goals and priority services desired by the person by:</t>
    </r>
    <r>
      <rPr>
        <b/>
        <sz val="11"/>
        <color rgb="FF000000"/>
        <rFont val="Arial"/>
        <family val="2"/>
      </rPr>
      <t xml:space="preserve">
</t>
    </r>
    <r>
      <rPr>
        <sz val="11"/>
        <color rgb="FF000000"/>
        <rFont val="Arial"/>
        <family val="2"/>
      </rPr>
      <t>·       ensuring that each person supported has a current functional assessment. If the person is new to the organization’s services, the assessment is completed no later than 30 days after the start of services.
·       ensuring that the functional assessment is updated annually prior to the Person-Centered Plan and included in the person’s records.
·       ensuring the assessment addresses all of the following areas at a minimum: 
o   Personal preferences 
o   Family/home situation 
o   Health needs 
o   Vocational needs 
o   Communication skills 
o   Leisure activities 
o   Physical supports [i.e., adaptive equipment]; and
o   Social supports</t>
    </r>
  </si>
  <si>
    <r>
      <t>Requirement 4:</t>
    </r>
    <r>
      <rPr>
        <sz val="11"/>
        <color rgb="FF000000"/>
        <rFont val="Arial"/>
        <family val="2"/>
      </rPr>
      <t xml:space="preserve"> Person-Centered Plans lead to person-centered and person-directed services and supports. </t>
    </r>
  </si>
  <si>
    <r>
      <t>Element A.</t>
    </r>
    <r>
      <rPr>
        <sz val="11"/>
        <color rgb="FF000000"/>
        <rFont val="Arial"/>
        <family val="2"/>
      </rPr>
      <t xml:space="preserve"> Organizations have the most current Person-Centered Plan for each person which:</t>
    </r>
    <r>
      <rPr>
        <b/>
        <sz val="11"/>
        <color rgb="FF000000"/>
        <rFont val="Arial"/>
        <family val="2"/>
      </rPr>
      <t xml:space="preserve">
</t>
    </r>
    <r>
      <rPr>
        <sz val="11"/>
        <color rgb="FF000000"/>
        <rFont val="Arial"/>
        <family val="2"/>
      </rPr>
      <t>·       are based on personal strengths, interests, and needs.
·       include services and supports preferred by the person and/or needed for the person to realize personal goals as documented in the functional assessment.
·       includes learning, participation and support opportunities that are meaningful and functional and enhance the person’s dignity.</t>
    </r>
  </si>
  <si>
    <r>
      <t>Element B.</t>
    </r>
    <r>
      <rPr>
        <sz val="11"/>
        <color rgb="FF000000"/>
        <rFont val="Arial"/>
        <family val="2"/>
      </rPr>
      <t xml:space="preserve"> The organization supports the person and their support coordinator to gather information needed for person-centered plans:</t>
    </r>
    <r>
      <rPr>
        <b/>
        <sz val="11"/>
        <color rgb="FF000000"/>
        <rFont val="Arial"/>
        <family val="2"/>
      </rPr>
      <t xml:space="preserve">
</t>
    </r>
    <r>
      <rPr>
        <sz val="11"/>
        <color rgb="FF000000"/>
        <rFont val="Arial"/>
        <family val="2"/>
      </rPr>
      <t>·       information directly from the person to the greatest extent possible and/or from people (staff) who know them best.
·       includes observations of the person supported.
·       incorporates information from team members who know the person well.</t>
    </r>
  </si>
  <si>
    <r>
      <t>Element C.</t>
    </r>
    <r>
      <rPr>
        <sz val="11"/>
        <color rgb="FF000000"/>
        <rFont val="Arial"/>
        <family val="2"/>
      </rPr>
      <t xml:space="preserve"> The organization participates as part of peoples’ support teams to modify the Person-Centered Plan as needed, as soon as possible when there are significant changes in the person’s situation, when desired by the person, and/or when a major life change is being contemplated by the person or for the person.</t>
    </r>
  </si>
  <si>
    <r>
      <t>Element D.</t>
    </r>
    <r>
      <rPr>
        <sz val="11"/>
        <color rgb="FF000000"/>
        <rFont val="Arial"/>
        <family val="2"/>
      </rPr>
      <t xml:space="preserve"> The organization provides services and supports based on Person-Centered Plans that include:</t>
    </r>
    <r>
      <rPr>
        <b/>
        <sz val="11"/>
        <color rgb="FF000000"/>
        <rFont val="Arial"/>
        <family val="2"/>
      </rPr>
      <t xml:space="preserve">
</t>
    </r>
    <r>
      <rPr>
        <sz val="11"/>
        <color rgb="FF000000"/>
        <rFont val="Arial"/>
        <family val="2"/>
      </rPr>
      <t>·        goals designed to achieve the person’s desired individualized outcomes.
·       goals that address the person’s preferences, are attainable within a specific timeframe, and enhance their life.
·       goals that may include participating in community life, gaining and maintaining satisfying relationships, controlling personal resources, having opportunities to fulfill respected social roles, expressing preferences and making choices, and development of personal competencies.
·       identified formal individualized supports with implementation strategies defining who is responsible, when, where, and how the opportunity is carried out (including the frequency) and methods of data collection to assess achievement.</t>
    </r>
  </si>
  <si>
    <r>
      <t>Element E.</t>
    </r>
    <r>
      <rPr>
        <sz val="11"/>
        <color rgb="FF000000"/>
        <rFont val="Arial"/>
        <family val="2"/>
      </rPr>
      <t xml:space="preserve"> Staff receive training to ensure they possess the knowledge, skills, and abilities to implement person-centered plans as written.</t>
    </r>
  </si>
  <si>
    <r>
      <t>Element F.</t>
    </r>
    <r>
      <rPr>
        <sz val="11"/>
        <color rgb="FF000000"/>
        <rFont val="Arial"/>
        <family val="2"/>
      </rPr>
      <t xml:space="preserve"> The organization ensures changes to the plan are effectively communicated to everyone within the organization who provides support to the person.</t>
    </r>
  </si>
  <si>
    <r>
      <t xml:space="preserve">Requirement 5: </t>
    </r>
    <r>
      <rPr>
        <sz val="11"/>
        <color rgb="FF000000"/>
        <rFont val="Arial"/>
        <family val="2"/>
      </rPr>
      <t>Information is provided to each person in a way in which they can understand regarding services, options available, fees, etc. and all services are provided and billed appropriately.</t>
    </r>
  </si>
  <si>
    <r>
      <t>Element A.</t>
    </r>
    <r>
      <rPr>
        <sz val="11"/>
        <color rgb="FF000000"/>
        <rFont val="Arial"/>
        <family val="2"/>
      </rPr>
      <t xml:space="preserve"> The organization provides (including documentation of such) the following to the person receiving supports and their legally authorized representative (if applicable):</t>
    </r>
    <r>
      <rPr>
        <b/>
        <sz val="11"/>
        <color rgb="FF000000"/>
        <rFont val="Arial"/>
        <family val="2"/>
      </rPr>
      <t xml:space="preserve">
</t>
    </r>
    <r>
      <rPr>
        <sz val="11"/>
        <color rgb="FF000000"/>
        <rFont val="Arial"/>
        <family val="2"/>
      </rPr>
      <t>·       Information about the organization’s services and any related charges, including any limitations placed on the duration of services.
·       information about which services are available to choose/receive. There is documented evidence the organization supports people to choose or change the type of services they receive. 
·       information and education on the services that have been identified in the PCP, including evidence that the person knows what services are contained therein.
·       accessible learning opportunities about the HCBS regulatory requirements and the person’s right to due process.
·       information in a manner which the person supported is able to understand.
·       a written statement of services and related charges.</t>
    </r>
  </si>
  <si>
    <r>
      <t>Element B.</t>
    </r>
    <r>
      <rPr>
        <sz val="11"/>
        <color rgb="FF000000"/>
        <rFont val="Arial"/>
        <family val="2"/>
      </rPr>
      <t xml:space="preserve"> The person receiving support reports receiving all services identified in their Person-Centered Plan. </t>
    </r>
  </si>
  <si>
    <r>
      <t>Element C</t>
    </r>
    <r>
      <rPr>
        <sz val="11"/>
        <color rgb="FF000000"/>
        <rFont val="Arial"/>
        <family val="2"/>
      </rPr>
      <t>. People responsible for payment of charges for services are informed of any changes in services or limitations placed on the duration of services prior to their occurrence during the service relationship.</t>
    </r>
  </si>
  <si>
    <r>
      <t>Requirement 6:</t>
    </r>
    <r>
      <rPr>
        <sz val="11"/>
        <color rgb="FF000000"/>
        <rFont val="Arial"/>
        <family val="2"/>
      </rPr>
      <t xml:space="preserve"> The organization monitors the effectiveness of each Person-Centered Plan. </t>
    </r>
  </si>
  <si>
    <r>
      <t>Element A.</t>
    </r>
    <r>
      <rPr>
        <sz val="11"/>
        <color rgb="FF000000"/>
        <rFont val="Arial"/>
        <family val="2"/>
      </rPr>
      <t xml:space="preserve"> The organization monitors the implementation of Person-Centered Plans to include direct observations of services and supports as well as reliable recorded evidence or information that reflects progress towards objectives and achieving desired outcomes.</t>
    </r>
  </si>
  <si>
    <r>
      <t>Element B.</t>
    </r>
    <r>
      <rPr>
        <sz val="11"/>
        <color rgb="FF000000"/>
        <rFont val="Arial"/>
        <family val="2"/>
      </rPr>
      <t xml:space="preserve"> The organization reviews and evaluates the effectiveness of person-centered plans monthly, considering progress and/or achievement for each learning, participation, or service opportunity.</t>
    </r>
  </si>
  <si>
    <r>
      <t>Element C.</t>
    </r>
    <r>
      <rPr>
        <sz val="11"/>
        <color rgb="FF000000"/>
        <rFont val="Arial"/>
        <family val="2"/>
      </rPr>
      <t xml:space="preserve"> When the review indicates there is not demonstrated progress or achievement in the identified learning, participation, or service opportunities, the organization works with the person, the Support Coordinator, and the support team to modify the plan.</t>
    </r>
  </si>
  <si>
    <r>
      <t>Element D.</t>
    </r>
    <r>
      <rPr>
        <sz val="11"/>
        <color rgb="FF000000"/>
        <rFont val="Arial"/>
        <family val="2"/>
      </rPr>
      <t xml:space="preserve"> The organization works with the person, the Support Coordinator, and the support team to modify the person-centered plan when the person requests changes.</t>
    </r>
  </si>
  <si>
    <r>
      <t>Requirement 7:</t>
    </r>
    <r>
      <rPr>
        <sz val="11"/>
        <color rgb="FF000000"/>
        <rFont val="Arial"/>
        <family val="2"/>
      </rPr>
      <t xml:space="preserve"> The organization provides positive behavioral support to people. </t>
    </r>
  </si>
  <si>
    <r>
      <t>Element A.</t>
    </r>
    <r>
      <rPr>
        <sz val="11"/>
        <color rgb="FF000000"/>
        <rFont val="Arial"/>
        <family val="2"/>
      </rPr>
      <t xml:space="preserve"> Organizations implement services and supports as outlined on the Person-Centered Plans which include objectives and strategies to address behavior that interferes with the achievement of personally defined outcomes and exercise of individual rights.</t>
    </r>
  </si>
  <si>
    <r>
      <t>Element B.</t>
    </r>
    <r>
      <rPr>
        <sz val="11"/>
        <color rgb="FF000000"/>
        <rFont val="Arial"/>
        <family val="2"/>
      </rPr>
      <t xml:space="preserve"> Positive interventions and supports are used and documented prior to any modifications to the person-centered plan being considered by the support team.</t>
    </r>
  </si>
  <si>
    <r>
      <t>Element C.</t>
    </r>
    <r>
      <rPr>
        <sz val="11"/>
        <color rgb="FF000000"/>
        <rFont val="Arial"/>
        <family val="2"/>
      </rPr>
      <t xml:space="preserve"> Strategies to address behaviors use the least intrusive/restrictive interventions necessary and the most positive supporting interventions available.</t>
    </r>
  </si>
  <si>
    <r>
      <t>Element D:</t>
    </r>
    <r>
      <rPr>
        <sz val="11"/>
        <color rgb="FF000000"/>
        <rFont val="Arial"/>
        <family val="2"/>
      </rPr>
      <t xml:space="preserve"> Prior to creating a Behavior Support Plan, all positive interventions and medical considerations have been exhausted to reduce, replace, or eliminate specific behaviors.</t>
    </r>
  </si>
  <si>
    <r>
      <t>Element E.</t>
    </r>
    <r>
      <rPr>
        <sz val="11"/>
        <color rgb="FF000000"/>
        <rFont val="Arial"/>
        <family val="2"/>
      </rPr>
      <t xml:space="preserve"> Behavior Support Plans (BSP) must:</t>
    </r>
    <r>
      <rPr>
        <b/>
        <sz val="11"/>
        <color rgb="FF000000"/>
        <rFont val="Arial"/>
        <family val="2"/>
      </rPr>
      <t xml:space="preserve">
</t>
    </r>
    <r>
      <rPr>
        <sz val="11"/>
        <color rgb="FF000000"/>
        <rFont val="Arial"/>
        <family val="2"/>
      </rPr>
      <t>·       follow all DDD Behavioral Services Guidelines Procedural Guidelines (BSPG) (02-05) when implementing BSPs.
·       be developed by a qualified professional based on information gathered in a functional assessment.
·       describe the specific behavioral supports that may and may not be used.
·       include a plan to reach a functionally equivalent behavior that will take the place of the behavior being addressed.
·       be modified if there if there has not been progress in the past three months.</t>
    </r>
  </si>
  <si>
    <r>
      <t>Element F.</t>
    </r>
    <r>
      <rPr>
        <sz val="11"/>
        <color rgb="FF000000"/>
        <rFont val="Arial"/>
        <family val="2"/>
      </rPr>
      <t xml:space="preserve"> Direct support staff receive training in all facets of the behavior support plan including behavioral techniques and plans prior to implementation with people supported.</t>
    </r>
  </si>
  <si>
    <r>
      <t>Element G.</t>
    </r>
    <r>
      <rPr>
        <sz val="11"/>
        <color rgb="FF000000"/>
        <rFont val="Arial"/>
        <family val="2"/>
      </rPr>
      <t xml:space="preserve"> The organization must review BSP data at least quarterly and create a Quarterly Report. This report:</t>
    </r>
    <r>
      <rPr>
        <b/>
        <sz val="11"/>
        <color rgb="FF000000"/>
        <rFont val="Arial"/>
        <family val="2"/>
      </rPr>
      <t xml:space="preserve">
</t>
    </r>
    <r>
      <rPr>
        <sz val="11"/>
        <color rgb="FF000000"/>
        <rFont val="Arial"/>
        <family val="2"/>
      </rPr>
      <t>·       shows data that is determined by the person’s needs and desired outcomes.
·       is used to monitor the effectiveness of the Behavior Support Plan.
·       includes explanations if the data indicates the frequency or severity of the symptoms or specific behavior has worsened.
·       includes graph(s) of targeted reduction behaviors.</t>
    </r>
  </si>
  <si>
    <r>
      <t>Requirement 8:</t>
    </r>
    <r>
      <rPr>
        <sz val="11"/>
        <color rgb="FF000000"/>
        <rFont val="Arial"/>
        <family val="2"/>
      </rPr>
      <t xml:space="preserve"> The organization treats people supported with psychotropic medications for mental health needs consistent with standards of care. </t>
    </r>
  </si>
  <si>
    <r>
      <t>Element A.</t>
    </r>
    <r>
      <rPr>
        <sz val="11"/>
        <color rgb="FF000000"/>
        <rFont val="Arial"/>
        <family val="2"/>
      </rPr>
      <t xml:space="preserve"> The use of psychotropic medications for behavior support and use of medication(s) to reduce or change behavior associated with psychiatric symptoms comply with provisions of DDD PBS Level 3, including incorporation into a Behavior Support and/or Psychotropic Medication Plan.</t>
    </r>
  </si>
  <si>
    <r>
      <t>Element B.</t>
    </r>
    <r>
      <rPr>
        <sz val="11"/>
        <color rgb="FF000000"/>
        <rFont val="Arial"/>
        <family val="2"/>
      </rPr>
      <t xml:space="preserve"> PRN orders for psychotropic medications are administered in accordance with Nurse Delegation Program requirements and in compliance with emergency procedures as well as due process.</t>
    </r>
  </si>
  <si>
    <r>
      <t>Element C.</t>
    </r>
    <r>
      <rPr>
        <sz val="11"/>
        <color rgb="FF000000"/>
        <rFont val="Arial"/>
        <family val="2"/>
      </rPr>
      <t xml:space="preserve"> The person’s Support Team meets to assess and address behavioral and psychiatric needs when PRN medications are used as an Emergency Procedure three times within a six-month period.</t>
    </r>
  </si>
  <si>
    <r>
      <t>Element D.</t>
    </r>
    <r>
      <rPr>
        <sz val="11"/>
        <color rgb="FF000000"/>
        <rFont val="Arial"/>
        <family val="2"/>
      </rPr>
      <t xml:space="preserve"> For people who receive psychotropic medications and have not exhibited a targeted behavior in six months, the Psychotropic Medication Plan with be reviewed by the Program Review Committee. Approval and/or modification is based on current documentation and best practice.</t>
    </r>
  </si>
  <si>
    <r>
      <t>Requirement 9:</t>
    </r>
    <r>
      <rPr>
        <sz val="11"/>
        <color rgb="FF000000"/>
        <rFont val="Arial"/>
        <family val="2"/>
      </rPr>
      <t xml:space="preserve"> Organizations providing Individual Care, Companion Care, Respite, Crisis Intervention Services, and Supported Employment at an integrated Worksite develop and implement a Person-Centered Plan. </t>
    </r>
  </si>
  <si>
    <r>
      <t>Element A.</t>
    </r>
    <r>
      <rPr>
        <sz val="11"/>
        <color rgb="FF000000"/>
        <rFont val="Arial"/>
        <family val="2"/>
      </rPr>
      <t xml:space="preserve"> The organization collaborates on the development of a Person-Centered Plan.
OR 
If the organization is providing respite services, the organization provides evidence that a temporary support plan was developed prior to the service.</t>
    </r>
  </si>
  <si>
    <r>
      <t>Element B.</t>
    </r>
    <r>
      <rPr>
        <sz val="11"/>
        <color rgb="FF000000"/>
        <rFont val="Arial"/>
        <family val="2"/>
      </rPr>
      <t xml:space="preserve"> The Person-Centered Plan is developed with input from the person supported and their legally authorized representative, if applicable.</t>
    </r>
  </si>
  <si>
    <r>
      <t>Element C.</t>
    </r>
    <r>
      <rPr>
        <sz val="11"/>
        <color rgb="FF000000"/>
        <rFont val="Arial"/>
        <family val="2"/>
      </rPr>
      <t xml:space="preserve"> The plan describes services in detail so the staff can provide services required by the person supported.</t>
    </r>
  </si>
  <si>
    <r>
      <t>Element D.</t>
    </r>
    <r>
      <rPr>
        <sz val="11"/>
        <color rgb="FF000000"/>
        <rFont val="Arial"/>
        <family val="2"/>
      </rPr>
      <t xml:space="preserve"> Staff receive training to provide services detailed in the plan.</t>
    </r>
  </si>
  <si>
    <r>
      <t>Element E.</t>
    </r>
    <r>
      <rPr>
        <sz val="11"/>
        <color rgb="FF000000"/>
        <rFont val="Arial"/>
        <family val="2"/>
      </rPr>
      <t xml:space="preserve"> The organization provides documentation that services have been provided as outlined in the plan, including if the organization is providing respite services, that the support plan was implemented while the person was receiving respite services.</t>
    </r>
  </si>
  <si>
    <r>
      <t>Element F.</t>
    </r>
    <r>
      <rPr>
        <sz val="11"/>
        <color rgb="FF000000"/>
        <rFont val="Arial"/>
        <family val="2"/>
      </rPr>
      <t xml:space="preserve"> The organization provides documentation that the plan has been modified as needed.</t>
    </r>
  </si>
  <si>
    <r>
      <t>Element G</t>
    </r>
    <r>
      <rPr>
        <sz val="11"/>
        <color rgb="FF000000"/>
        <rFont val="Arial"/>
        <family val="2"/>
      </rPr>
      <t>: For providers providing Individual Care, Companion Care, Respite, Crisis Intervention Services, and Supported Employment Services at an Integrated Worksite, services are monitored by:</t>
    </r>
    <r>
      <rPr>
        <b/>
        <sz val="11"/>
        <color rgb="FF000000"/>
        <rFont val="Arial"/>
        <family val="2"/>
      </rPr>
      <t xml:space="preserve">
</t>
    </r>
    <r>
      <rPr>
        <sz val="11"/>
        <color rgb="FF000000"/>
        <rFont val="Arial"/>
        <family val="2"/>
      </rPr>
      <t>·       Documenting the provision of identified services/supports,
·       An assigned QDDP who supervises the provision of services, evaluates the continued appropriateness of services, and makes changes when the person’s needs or desires are not being met.
·       Site visits by a QDDP that are conducted as needed but at least every 90 days,
·       The QDDP assessing the effectiveness of the service and the satisfaction of the person supported, making changes as needed,
·       The QDDP documenting any corrective or improvement actions taken, demonstrating a timely response according to the needs of the person.</t>
    </r>
  </si>
  <si>
    <r>
      <t>Element H.</t>
    </r>
    <r>
      <rPr>
        <sz val="11"/>
        <color rgb="FF000000"/>
        <rFont val="Arial"/>
        <family val="2"/>
      </rPr>
      <t xml:space="preserve"> If the person receives more than eight (8) hours of personal care or companion services per day, the plan is approved by DDD.</t>
    </r>
  </si>
  <si>
    <r>
      <t>Element I.</t>
    </r>
    <r>
      <rPr>
        <sz val="11"/>
        <color rgb="FF000000"/>
        <rFont val="Arial"/>
        <family val="2"/>
      </rPr>
      <t xml:space="preserve"> If the person’s needs require more than eight (8) hours of personal care or companion service per day, the team and the person meet to discuss viable alternative services to meet the person’s needs.</t>
    </r>
  </si>
  <si>
    <r>
      <t>Element J.</t>
    </r>
    <r>
      <rPr>
        <sz val="11"/>
        <color rgb="FF000000"/>
        <rFont val="Arial"/>
        <family val="2"/>
      </rPr>
      <t xml:space="preserve"> If the person supported and their team decide that personal care/companion/respite/ crisis intervention services are no longer adequate, the organization provides a viable alternative service.</t>
    </r>
  </si>
  <si>
    <r>
      <t>Requirement 1:</t>
    </r>
    <r>
      <rPr>
        <sz val="11"/>
        <color rgb="FF000000"/>
        <rFont val="Arial"/>
        <family val="2"/>
      </rPr>
      <t xml:space="preserve"> The organization engages in effective staff recruitment and retention. </t>
    </r>
  </si>
  <si>
    <r>
      <t>Element A.</t>
    </r>
    <r>
      <rPr>
        <sz val="11"/>
        <color rgb="FF000000"/>
        <rFont val="Arial"/>
        <family val="2"/>
      </rPr>
      <t xml:space="preserve"> The organization recruits and hires staff in accordance with all applicable laws and organizational requirements.</t>
    </r>
  </si>
  <si>
    <r>
      <t>Element B.</t>
    </r>
    <r>
      <rPr>
        <sz val="11"/>
        <color rgb="FF000000"/>
        <rFont val="Arial"/>
        <family val="2"/>
      </rPr>
      <t xml:space="preserve"> All employees/agents have references and national background checks prior to employment. Volunteers who work with people supported unsupervised shall be subject to a national background check.</t>
    </r>
  </si>
  <si>
    <r>
      <t>Element C.</t>
    </r>
    <r>
      <rPr>
        <sz val="11"/>
        <color rgb="FF000000"/>
        <rFont val="Arial"/>
        <family val="2"/>
      </rPr>
      <t xml:space="preserve"> Background checks consist of the following personal identifiers; name, social security number, date of birth, and driver’s license number or state issued non-drivers’ identification. The following criminal activities will permanently disqualify a potential employee from employment:</t>
    </r>
    <r>
      <rPr>
        <b/>
        <sz val="11"/>
        <color rgb="FF000000"/>
        <rFont val="Arial"/>
        <family val="2"/>
      </rPr>
      <t xml:space="preserve">
</t>
    </r>
    <r>
      <rPr>
        <sz val="11"/>
        <color rgb="FF000000"/>
        <rFont val="Arial"/>
        <family val="2"/>
      </rPr>
      <t>·       Convictions for any crime of violence
·       Convictions for any felony
·       The following criminal convictions will prevent a potential employee from employment for the time specified. 
o   Reckless endangerment in the past five (5) years 
o   Stalking in the second degree in the past five (5) years 
o   Criminal trespassing in the first degree in the past five (5) years 
o   Violating a protective order in the past three (3) years 
o   Unlawful contact in the second degree in the past year 
o   Criminal mischief in the first degree in the past seven (7) years</t>
    </r>
  </si>
  <si>
    <r>
      <t>Element D.</t>
    </r>
    <r>
      <rPr>
        <sz val="11"/>
        <color rgb="FF000000"/>
        <rFont val="Arial"/>
        <family val="2"/>
      </rPr>
      <t xml:space="preserve"> Drug testing is included as part of the pre-employment screening process for employees whose job duties involve the care, safety and wellbeing of people and will be completed on reasonable suspicion (for-cause) of any employee of the organization at any time.</t>
    </r>
  </si>
  <si>
    <r>
      <t>Element E.</t>
    </r>
    <r>
      <rPr>
        <sz val="11"/>
        <color rgb="FF000000"/>
        <rFont val="Arial"/>
        <family val="2"/>
      </rPr>
      <t xml:space="preserve"> The organization requires all new staff that have direct contact with people supported to have a TB skin test with documented results, unless there is written evidence that such testing has been done within the last year and there is a medical contraindication.</t>
    </r>
  </si>
  <si>
    <r>
      <t>Element F.</t>
    </r>
    <r>
      <rPr>
        <sz val="11"/>
        <color rgb="FF000000"/>
        <rFont val="Arial"/>
        <family val="2"/>
      </rPr>
      <t xml:space="preserve"> The TB testing is administered, read, and documented by healthcare professionals who are not employees of the Direct Service Provider.</t>
    </r>
  </si>
  <si>
    <r>
      <t>Element G.</t>
    </r>
    <r>
      <rPr>
        <sz val="11"/>
        <color rgb="FF000000"/>
        <rFont val="Arial"/>
        <family val="2"/>
      </rPr>
      <t xml:space="preserve"> ADMH approved TB education training is completed annually by each employee who has direct contact with people supported. This annual education can be completed by healthcare professionals who are employees of the Direct Service Provider.</t>
    </r>
  </si>
  <si>
    <r>
      <t>Element H.</t>
    </r>
    <r>
      <rPr>
        <sz val="11"/>
        <color rgb="FF000000"/>
        <rFont val="Arial"/>
        <family val="2"/>
      </rPr>
      <t xml:space="preserve"> The organization assesses hiring practices at least annually and adjusts practices based on the analysis of position turnover, availability of qualified candidates, vacancy rates, staffing ratios, availability of financial resources, supports needed by people and other relevant data.</t>
    </r>
  </si>
  <si>
    <r>
      <t>Element I.</t>
    </r>
    <r>
      <rPr>
        <sz val="11"/>
        <color rgb="FF000000"/>
        <rFont val="Arial"/>
        <family val="2"/>
      </rPr>
      <t xml:space="preserve"> The organization works with state and local resources such as schools and job placement services to ensure an adequate supply of qualified candidates.</t>
    </r>
  </si>
  <si>
    <r>
      <t>Element J</t>
    </r>
    <r>
      <rPr>
        <sz val="11"/>
        <color rgb="FF000000"/>
        <rFont val="Arial"/>
        <family val="2"/>
      </rPr>
      <t>. The organization conducts employee satisfaction surveys at least annually, including exit surveys when employees leave.</t>
    </r>
  </si>
  <si>
    <r>
      <t>Element K.</t>
    </r>
    <r>
      <rPr>
        <sz val="11"/>
        <color rgb="FF000000"/>
        <rFont val="Arial"/>
        <family val="2"/>
      </rPr>
      <t xml:space="preserve"> Information gathered from satisfaction surveys and other data sources is utilized to improve recruitment and retention.</t>
    </r>
  </si>
  <si>
    <r>
      <t>Requirement 2:</t>
    </r>
    <r>
      <rPr>
        <sz val="11"/>
        <color rgb="FF000000"/>
        <rFont val="Arial"/>
        <family val="2"/>
      </rPr>
      <t xml:space="preserve">  Policies, procedures, and practices demonstrate that the organization promotes continuity and consistency of staff.</t>
    </r>
  </si>
  <si>
    <r>
      <t>Element A.</t>
    </r>
    <r>
      <rPr>
        <sz val="11"/>
        <color rgb="FF000000"/>
        <rFont val="Arial"/>
        <family val="2"/>
      </rPr>
      <t xml:space="preserve"> The organization has an adequate number of personnel to carry out the stated purpose/mission and contracted activities.</t>
    </r>
  </si>
  <si>
    <r>
      <t>Element B.</t>
    </r>
    <r>
      <rPr>
        <sz val="11"/>
        <color rgb="FF000000"/>
        <rFont val="Arial"/>
        <family val="2"/>
      </rPr>
      <t xml:space="preserve"> People have adequate staff to provide needed services/supports so their expectations, needs and desired outcomes can be achieved.</t>
    </r>
  </si>
  <si>
    <r>
      <t xml:space="preserve">Element C.  </t>
    </r>
    <r>
      <rPr>
        <sz val="11"/>
        <color rgb="FF000000"/>
        <rFont val="Arial"/>
        <family val="2"/>
      </rPr>
      <t>The organization has a performance evaluation system for all personnel.</t>
    </r>
  </si>
  <si>
    <r>
      <t>Element D.</t>
    </r>
    <r>
      <rPr>
        <sz val="11"/>
        <color rgb="FF000000"/>
        <rFont val="Arial"/>
        <family val="2"/>
      </rPr>
      <t xml:space="preserve"> The organization maintains records of staff assignments and/or staff schedules.</t>
    </r>
  </si>
  <si>
    <r>
      <t>Element E.</t>
    </r>
    <r>
      <rPr>
        <sz val="11"/>
        <color rgb="FF000000"/>
        <rFont val="Arial"/>
        <family val="2"/>
      </rPr>
      <t xml:space="preserve"> The organization’s hiring practices, and staffing plan are shaped by the needs of the people supported and are individualized for each person supported.</t>
    </r>
  </si>
  <si>
    <r>
      <t>Requirement 3:</t>
    </r>
    <r>
      <rPr>
        <sz val="11"/>
        <color rgb="FF000000"/>
        <rFont val="Arial"/>
        <family val="2"/>
      </rPr>
      <t xml:space="preserve"> Staff are qualified for their roles. </t>
    </r>
  </si>
  <si>
    <r>
      <t>Element A.</t>
    </r>
    <r>
      <rPr>
        <sz val="11"/>
        <color rgb="FF000000"/>
        <rFont val="Arial"/>
        <family val="2"/>
      </rPr>
      <t xml:space="preserve"> Employees who provide direct support have the educational background and licensing credentials as required by the funding source, state law, and federal law.</t>
    </r>
  </si>
  <si>
    <r>
      <t>List educational backgrounds for DSP (residential/day hab/personal care)</t>
    </r>
    <r>
      <rPr>
        <sz val="11"/>
        <color theme="1"/>
        <rFont val="Arial"/>
        <family val="2"/>
      </rPr>
      <t>[OF38] [CK39] </t>
    </r>
  </si>
  <si>
    <r>
      <t>Element B.</t>
    </r>
    <r>
      <rPr>
        <sz val="11"/>
        <color rgb="FF000000"/>
        <rFont val="Arial"/>
        <family val="2"/>
      </rPr>
      <t xml:space="preserve"> Executive Directors/Owners/Operators must:</t>
    </r>
    <r>
      <rPr>
        <b/>
        <sz val="11"/>
        <color rgb="FF000000"/>
        <rFont val="Arial"/>
        <family val="2"/>
      </rPr>
      <t xml:space="preserve">
</t>
    </r>
    <r>
      <rPr>
        <sz val="11"/>
        <color rgb="FF000000"/>
        <rFont val="Arial"/>
        <family val="2"/>
      </rPr>
      <t>·       possess a bachelor’s degree from an accredited institution in Public Health, Special Education, Social work, Business Administration, Public Administration, Psychology, or other Human Services field working with people supported with various disabilities or are a Registered Nurse.
·       have 5 or more years of experience working with people with intellectual and/or developmental disabilities in community settings. 
·       possess, or be eligible for, license or certification in their particular field if applicable.</t>
    </r>
  </si>
  <si>
    <r>
      <t>Element C.</t>
    </r>
    <r>
      <rPr>
        <sz val="11"/>
        <color rgb="FF000000"/>
        <rFont val="Arial"/>
        <family val="2"/>
      </rPr>
      <t xml:space="preserve"> All QDDPs will:</t>
    </r>
    <r>
      <rPr>
        <b/>
        <sz val="11"/>
        <color rgb="FF000000"/>
        <rFont val="Arial"/>
        <family val="2"/>
      </rPr>
      <t xml:space="preserve">
</t>
    </r>
    <r>
      <rPr>
        <sz val="11"/>
        <color rgb="FF000000"/>
        <rFont val="Arial"/>
        <family val="2"/>
      </rPr>
      <t>·       complete the QDDP training offered by the state,
·       have at least one year of experience working directly with people with intellectual or other developmental disabilities,
·       have the minimum educational background required (Doctor of Medicine or osteopathy, registered nurse, or a bachelor’s degree in a human service field or a bachelor’s degree with 12 hours course credit in a human service field).</t>
    </r>
  </si>
  <si>
    <r>
      <t>Element D.</t>
    </r>
    <r>
      <rPr>
        <sz val="11"/>
        <color rgb="FF000000"/>
        <rFont val="Arial"/>
        <family val="2"/>
      </rPr>
      <t xml:space="preserve"> Students in the process of completing a degree in psychology, counseling, social work or psychiatric nursing, are providing direct services only under the following conditions:</t>
    </r>
    <r>
      <rPr>
        <b/>
        <sz val="11"/>
        <color rgb="FF000000"/>
        <rFont val="Arial"/>
        <family val="2"/>
      </rPr>
      <t xml:space="preserve">
</t>
    </r>
    <r>
      <rPr>
        <sz val="11"/>
        <color rgb="FF000000"/>
        <rFont val="Arial"/>
        <family val="2"/>
      </rPr>
      <t>·       the student is in a clinical practicum that is part of an officially sanctioned academic curriculum;
·       receives a minimum of one hour/week direct clinical supervision from a licensed/certified mental health professional with at least 2 years post master’s experience in a direct service functional area;
·       and the student’s clinical notes are co-signed by the supervisor.</t>
    </r>
  </si>
  <si>
    <r>
      <t>Requirement 4:</t>
    </r>
    <r>
      <rPr>
        <sz val="11"/>
        <color rgb="FF000000"/>
        <rFont val="Arial"/>
        <family val="2"/>
      </rPr>
      <t xml:space="preserve"> The organization implements an ongoing staff development program. </t>
    </r>
  </si>
  <si>
    <r>
      <t>Element A.</t>
    </r>
    <r>
      <rPr>
        <sz val="11"/>
        <color rgb="FF000000"/>
        <rFont val="Arial"/>
        <family val="2"/>
      </rPr>
      <t xml:space="preserve"> The organization provides and maintains documentation of all orientation and training activities for each employee.</t>
    </r>
  </si>
  <si>
    <r>
      <t>Element B.</t>
    </r>
    <r>
      <rPr>
        <sz val="11"/>
        <color rgb="FF000000"/>
        <rFont val="Arial"/>
        <family val="2"/>
      </rPr>
      <t xml:space="preserve"> </t>
    </r>
    <r>
      <rPr>
        <b/>
        <sz val="11"/>
        <color rgb="FF000000"/>
        <rFont val="Arial"/>
        <family val="2"/>
      </rPr>
      <t>Prior to working alone</t>
    </r>
    <r>
      <rPr>
        <sz val="11"/>
        <color rgb="FF000000"/>
        <rFont val="Arial"/>
        <family val="2"/>
      </rPr>
      <t xml:space="preserve"> with people receiving services all employees complete training in each of the following areas:</t>
    </r>
    <r>
      <rPr>
        <b/>
        <sz val="11"/>
        <color rgb="FF000000"/>
        <rFont val="Arial"/>
        <family val="2"/>
      </rPr>
      <t xml:space="preserve">
</t>
    </r>
    <r>
      <rPr>
        <sz val="11"/>
        <color rgb="FF000000"/>
        <rFont val="Arial"/>
        <family val="2"/>
      </rPr>
      <t>·       Rights of people supported 
·       HCBS Settings Rule (HCBS) 
·       Complaint/grievance procedure
·       Policies and procedures regarding abuse, neglect, mistreatment, and exploitation 
·       Overview of intellectual/developmental disabilities 
·       Infection control/universal precautions 
·       Severe weather preparedness 
·       Fire Safety </t>
    </r>
  </si>
  <si>
    <r>
      <t>Element C.</t>
    </r>
    <r>
      <rPr>
        <sz val="11"/>
        <color rgb="FF000000"/>
        <rFont val="Arial"/>
        <family val="2"/>
      </rPr>
      <t xml:space="preserve"> </t>
    </r>
    <r>
      <rPr>
        <b/>
        <sz val="11"/>
        <color rgb="FF000000"/>
        <rFont val="Arial"/>
        <family val="2"/>
      </rPr>
      <t>Prior to working alone and within at least 90 days of employment</t>
    </r>
    <r>
      <rPr>
        <sz val="11"/>
        <color rgb="FF000000"/>
        <rFont val="Arial"/>
        <family val="2"/>
      </rPr>
      <t>, all employees who provide direct supports to people receive training in:</t>
    </r>
    <r>
      <rPr>
        <b/>
        <sz val="11"/>
        <color rgb="FF000000"/>
        <rFont val="Arial"/>
        <family val="2"/>
      </rPr>
      <t xml:space="preserve">
</t>
    </r>
    <r>
      <rPr>
        <sz val="11"/>
        <color rgb="FF000000"/>
        <rFont val="Arial"/>
        <family val="2"/>
      </rPr>
      <t>·       CPR (must receive certification)
·       First aid (must receive certification 
·       Medical emergencies 
·       Management of aggressive behavior 
·       Medication training including medication side effects 
·       Signs and symptoms of illness 
·       Incident identification/reporting in accordance with the IPMS.
·       How to implement the plan of the person(s) they support.</t>
    </r>
  </si>
  <si>
    <r>
      <t>Element D.</t>
    </r>
    <r>
      <rPr>
        <sz val="11"/>
        <color rgb="FF000000"/>
        <rFont val="Arial"/>
        <family val="2"/>
      </rPr>
      <t xml:space="preserve"> </t>
    </r>
    <r>
      <rPr>
        <b/>
        <sz val="11"/>
        <color rgb="FF000000"/>
        <rFont val="Arial"/>
        <family val="2"/>
      </rPr>
      <t>Within 90 days of employment</t>
    </r>
    <r>
      <rPr>
        <sz val="11"/>
        <color rgb="FF000000"/>
        <rFont val="Arial"/>
        <family val="2"/>
      </rPr>
      <t>, all staff who provide direct supports to people receive training in each of the following: </t>
    </r>
    <r>
      <rPr>
        <b/>
        <sz val="11"/>
        <color rgb="FF000000"/>
        <rFont val="Arial"/>
        <family val="2"/>
      </rPr>
      <t xml:space="preserve">
</t>
    </r>
    <r>
      <rPr>
        <sz val="11"/>
        <color rgb="FF000000"/>
        <rFont val="Arial"/>
        <family val="2"/>
      </rPr>
      <t>·       Agency policy and procedures
·       Philosophy of self-determination  
·       Person-centered supports
·       General behavioral principles w/emphasis on skill acquisition and behavior reduction techniques</t>
    </r>
  </si>
  <si>
    <r>
      <t>Element E.</t>
    </r>
    <r>
      <rPr>
        <sz val="11"/>
        <color rgb="FF000000"/>
        <rFont val="Arial"/>
        <family val="2"/>
      </rPr>
      <t xml:space="preserve"> The organization provides and documents annual refresher training for all employees in each of the following areas: </t>
    </r>
    <r>
      <rPr>
        <b/>
        <sz val="11"/>
        <color rgb="FF000000"/>
        <rFont val="Arial"/>
        <family val="2"/>
      </rPr>
      <t xml:space="preserve">
</t>
    </r>
    <r>
      <rPr>
        <sz val="11"/>
        <color rgb="FF000000"/>
        <rFont val="Arial"/>
        <family val="2"/>
      </rPr>
      <t>·       Rights of people supported
·       HCBS Settings Rule (HCBS) 
·       Complaint/grievance procedure
·       Policy and procedures on abuse, neglect, mistreatment, and exploitation 
·       Infection control/universal precautions 
·       Management of aggressive behavior </t>
    </r>
  </si>
  <si>
    <r>
      <t>Element F.</t>
    </r>
    <r>
      <rPr>
        <sz val="11"/>
        <color rgb="FF000000"/>
        <rFont val="Arial"/>
        <family val="2"/>
      </rPr>
      <t xml:space="preserve"> MAC trained employees are evaluated in compliance with the Nurse Delegation Program.</t>
    </r>
  </si>
  <si>
    <r>
      <t>Element G.</t>
    </r>
    <r>
      <rPr>
        <sz val="11"/>
        <color rgb="FF000000"/>
        <rFont val="Arial"/>
        <family val="2"/>
      </rPr>
      <t xml:space="preserve"> The staff training program is developed based on input from people supported and their families/legally authorized representatives and current staff.</t>
    </r>
  </si>
  <si>
    <r>
      <t>Element H.</t>
    </r>
    <r>
      <rPr>
        <sz val="11"/>
        <color rgb="FF000000"/>
        <rFont val="Arial"/>
        <family val="2"/>
      </rPr>
      <t xml:space="preserve"> The staff training program reflects current best practices to include but not be limited to:</t>
    </r>
  </si>
  <si>
    <r>
      <t xml:space="preserve">Element I: </t>
    </r>
    <r>
      <rPr>
        <sz val="11"/>
        <color rgb="FF000000"/>
        <rFont val="Arial"/>
        <family val="2"/>
      </rPr>
      <t>Training for staff providing Individual Care, Companion Care, Respite, Crisis Intervention Services, and Supported Employment Services at an Integrated Worksite MUST include:</t>
    </r>
    <r>
      <rPr>
        <b/>
        <sz val="11"/>
        <color rgb="FF000000"/>
        <rFont val="Arial"/>
        <family val="2"/>
      </rPr>
      <t xml:space="preserve">
</t>
    </r>
    <r>
      <rPr>
        <sz val="11"/>
        <color rgb="FF000000"/>
        <rFont val="Arial"/>
        <family val="2"/>
      </rPr>
      <t>·       a review of the Person-Centered Plan of the person they support,
·       information about specific conditions and required supports for the person receiving services (i.e., physical, psychological or behavioral challenges, capabilities, support needs and preferences),
·       reporting and recordkeeping,
·       arranging for alternate services (back up) services when needed.</t>
    </r>
  </si>
  <si>
    <r>
      <t>Requirement 1:</t>
    </r>
    <r>
      <rPr>
        <sz val="11"/>
        <color rgb="FF000000"/>
        <rFont val="Arial"/>
        <family val="2"/>
      </rPr>
      <t xml:space="preserve"> Policies, procedures, and practices demonstrate that the governing body provides leadership within the organization.</t>
    </r>
  </si>
  <si>
    <r>
      <t>Element A.</t>
    </r>
    <r>
      <rPr>
        <sz val="11"/>
        <color rgb="FF000000"/>
        <rFont val="Arial"/>
        <family val="2"/>
      </rPr>
      <t xml:space="preserve"> The organization has: </t>
    </r>
    <r>
      <rPr>
        <b/>
        <sz val="11"/>
        <color rgb="FF000000"/>
        <rFont val="Arial"/>
        <family val="2"/>
      </rPr>
      <t xml:space="preserve">
</t>
    </r>
    <r>
      <rPr>
        <sz val="11"/>
        <color rgb="FF000000"/>
        <rFont val="Arial"/>
        <family val="2"/>
      </rPr>
      <t>·       written board approved operational policies. 
·       articles of incorporation (or a charter) with bylaws.
·       a current organizational chart that is updated at least annually and identifies the titles of employees.
·       a written mission, vision, values statement approved by the board.</t>
    </r>
  </si>
  <si>
    <r>
      <t>Element B.</t>
    </r>
    <r>
      <rPr>
        <sz val="11"/>
        <color rgb="FF000000"/>
        <rFont val="Arial"/>
        <family val="2"/>
      </rPr>
      <t xml:space="preserve"> The responsibilities of the board are defined in writing.</t>
    </r>
  </si>
  <si>
    <r>
      <t>Element C.</t>
    </r>
    <r>
      <rPr>
        <sz val="11"/>
        <color rgb="FF000000"/>
        <rFont val="Arial"/>
        <family val="2"/>
      </rPr>
      <t xml:space="preserve"> The board meets regularly, maintaining and making records/minutes of meetings available.</t>
    </r>
  </si>
  <si>
    <r>
      <t>Element D.</t>
    </r>
    <r>
      <rPr>
        <sz val="11"/>
        <color rgb="FF000000"/>
        <rFont val="Arial"/>
        <family val="2"/>
      </rPr>
      <t xml:space="preserve"> The Executive Director is responsible for the overall operation of the agency. This responsibility is included in the job description for the Executive Director.</t>
    </r>
  </si>
  <si>
    <r>
      <t>Element E.</t>
    </r>
    <r>
      <rPr>
        <sz val="11"/>
        <color rgb="FF000000"/>
        <rFont val="Arial"/>
        <family val="2"/>
      </rPr>
      <t xml:space="preserve"> The organization’s mission, vision, and values statement is consistent with its legal constituting documents describing its purpose, services/supports it provides, who receives services, and how expectations of those who receive services are met.</t>
    </r>
  </si>
  <si>
    <r>
      <t>Element F.</t>
    </r>
    <r>
      <rPr>
        <sz val="11"/>
        <color rgb="FF000000"/>
        <rFont val="Arial"/>
        <family val="2"/>
      </rPr>
      <t xml:space="preserve"> The mission, vision, and values statement reflects the organization’s commitment to protect the rights of people receiving supports.  </t>
    </r>
  </si>
  <si>
    <r>
      <t>Element G.</t>
    </r>
    <r>
      <rPr>
        <sz val="11"/>
        <color rgb="FF000000"/>
        <rFont val="Arial"/>
        <family val="2"/>
      </rPr>
      <t xml:space="preserve"> The mission, vision, and values statement reflects the organization’s positive, respectful approach to services that demonstrates a commitment to the achievement of personally defined outcomes unique to each person supported.</t>
    </r>
  </si>
  <si>
    <r>
      <t>Element H.</t>
    </r>
    <r>
      <rPr>
        <sz val="11"/>
        <color rgb="FF000000"/>
        <rFont val="Arial"/>
        <family val="2"/>
      </rPr>
      <t xml:space="preserve"> The board reviews the mission, vision, and values statement at least annually.</t>
    </r>
  </si>
  <si>
    <r>
      <t>Element I.</t>
    </r>
    <r>
      <rPr>
        <sz val="11"/>
        <color rgb="FF000000"/>
        <rFont val="Arial"/>
        <family val="2"/>
      </rPr>
      <t xml:space="preserve"> The board receives input from current service recipients, staff, and other stakeholders in the development of the organization’s mission, vision, and values statement, as well as ongoing operations.</t>
    </r>
  </si>
  <si>
    <r>
      <t>Element J</t>
    </r>
    <r>
      <rPr>
        <sz val="11"/>
        <color rgb="FF000000"/>
        <rFont val="Arial"/>
        <family val="2"/>
      </rPr>
      <t>. The board provides ongoing communication to stakeholders regarding plans/action regarding required and/or desired organizational changes.</t>
    </r>
  </si>
  <si>
    <r>
      <t>Requirement 2:</t>
    </r>
    <r>
      <rPr>
        <sz val="11"/>
        <color rgb="FF000000"/>
        <rFont val="Arial"/>
        <family val="2"/>
      </rPr>
      <t xml:space="preserve"> The cumulative records of people receiving services promote continuity of services. </t>
    </r>
  </si>
  <si>
    <r>
      <t>Element A.</t>
    </r>
    <r>
      <rPr>
        <sz val="11"/>
        <color rgb="FF000000"/>
        <rFont val="Arial"/>
        <family val="2"/>
      </rPr>
      <t xml:space="preserve"> The organization maintains a cumulative record of information and documentation of services and supports provided to each person.</t>
    </r>
  </si>
  <si>
    <r>
      <t>Element B.</t>
    </r>
    <r>
      <rPr>
        <sz val="11"/>
        <color rgb="FF000000"/>
        <rFont val="Arial"/>
        <family val="2"/>
      </rPr>
      <t xml:space="preserve"> The organization: </t>
    </r>
    <r>
      <rPr>
        <b/>
        <sz val="11"/>
        <color rgb="FF000000"/>
        <rFont val="Arial"/>
        <family val="2"/>
      </rPr>
      <t xml:space="preserve">
</t>
    </r>
    <r>
      <rPr>
        <sz val="11"/>
        <color rgb="FF000000"/>
        <rFont val="Arial"/>
        <family val="2"/>
      </rPr>
      <t>·       protects the confidentiality of records, including financial and health information, in accordance with HIPAA regulations and other applicable state and federal laws
·       ensures that only those directly involved in a person’s care or involved in authorized administrative review or service monitoring have access to records 
·       ensures records are safe from loss, destruction, or use by unauthorized people
·       ensures birth certificates, Social Security cards, eligibility paperwork, and other legal documents are maintained permanently, and all other records are maintained for five years</t>
    </r>
  </si>
  <si>
    <r>
      <t>Element C.</t>
    </r>
    <r>
      <rPr>
        <sz val="11"/>
        <color rgb="FF000000"/>
        <rFont val="Arial"/>
        <family val="2"/>
      </rPr>
      <t xml:space="preserve"> The current record of people supported includes at least 12 consecutive months of information.</t>
    </r>
  </si>
  <si>
    <r>
      <t>Element D.</t>
    </r>
    <r>
      <rPr>
        <sz val="11"/>
        <color rgb="FF000000"/>
        <rFont val="Arial"/>
        <family val="2"/>
      </rPr>
      <t xml:space="preserve"> Information in people’s files includes only information needed to provide services and supports to them.</t>
    </r>
  </si>
  <si>
    <r>
      <t>Element E</t>
    </r>
    <r>
      <rPr>
        <sz val="11"/>
        <color rgb="FF000000"/>
        <rFont val="Arial"/>
        <family val="2"/>
      </rPr>
      <t>. The organization ensures personal information contained in the record is accurate and legible.</t>
    </r>
  </si>
  <si>
    <r>
      <t>Element F.</t>
    </r>
    <r>
      <rPr>
        <sz val="11"/>
        <color rgb="FF000000"/>
        <rFont val="Arial"/>
        <family val="2"/>
      </rPr>
      <t xml:space="preserve"> The organization’s records system ensures that information is organized so it is accessible and able to be updated on a regular basis.</t>
    </r>
  </si>
  <si>
    <r>
      <t>Element G.</t>
    </r>
    <r>
      <rPr>
        <sz val="11"/>
        <color rgb="FF000000"/>
        <rFont val="Arial"/>
        <family val="2"/>
      </rPr>
      <t xml:space="preserve"> People supported and their legally authorized representative, if applicable, have access to use and contribute to the information in their records, if they choose to do so.</t>
    </r>
  </si>
  <si>
    <r>
      <t>Requirement 3:</t>
    </r>
    <r>
      <rPr>
        <sz val="11"/>
        <color rgb="FF000000"/>
        <rFont val="Arial"/>
        <family val="2"/>
      </rPr>
      <t xml:space="preserve"> The organization gathers and monitors data and uses it to take action to improve quality.</t>
    </r>
  </si>
  <si>
    <r>
      <t>Element A.</t>
    </r>
    <r>
      <rPr>
        <sz val="11"/>
        <color rgb="FF000000"/>
        <rFont val="Arial"/>
        <family val="2"/>
      </rPr>
      <t xml:space="preserve"> The organization has a written Quality Management Plan (QMP) for internal quality monitoring that is approved by the board of directors annually.</t>
    </r>
  </si>
  <si>
    <r>
      <t xml:space="preserve">Element B. </t>
    </r>
    <r>
      <rPr>
        <sz val="11"/>
        <color rgb="FF000000"/>
        <rFont val="Arial"/>
        <family val="2"/>
      </rPr>
      <t>The QMP identifies specific information about data sources, data collection methods, and type of analysis for each function measured. At minimum, the following areas are monitored:
·       Rights and Decision-Making
·       Due Process
·       Preventing Abuse, Neglect, Exploitation, and Mistreatment
·       Health &amp; Safety
·       Employment &amp; Meaningful Day
·       Enhancing and Developing Connections
·       Person-Directed Plans and Supports
·       Staffing
·       Administrative
·       Quality</t>
    </r>
  </si>
  <si>
    <r>
      <t>Element C.</t>
    </r>
    <r>
      <rPr>
        <sz val="11"/>
        <color rgb="FF000000"/>
        <rFont val="Arial"/>
        <family val="2"/>
      </rPr>
      <t xml:space="preserve"> The QMP identifies those responsible for collecting and analyzing data from the internal monitoring system.</t>
    </r>
  </si>
  <si>
    <r>
      <t>Element D.</t>
    </r>
    <r>
      <rPr>
        <sz val="11"/>
        <color rgb="FF000000"/>
        <rFont val="Arial"/>
        <family val="2"/>
      </rPr>
      <t xml:space="preserve"> The QMP establishes roles and responsibilities of each person involved [leaders, people supported, families and staff] in collecting and analyzing information to contribute to the organization’s ongoing quality improvement.</t>
    </r>
  </si>
  <si>
    <r>
      <t>Element E.</t>
    </r>
    <r>
      <rPr>
        <sz val="11"/>
        <color rgb="FF000000"/>
        <rFont val="Arial"/>
        <family val="2"/>
      </rPr>
      <t xml:space="preserve"> The organization makes the QMP available to DDD, staff, and people supported and their family/legal representatives.</t>
    </r>
  </si>
  <si>
    <r>
      <t>Element F.</t>
    </r>
    <r>
      <rPr>
        <sz val="11"/>
        <color rgb="FF000000"/>
        <rFont val="Arial"/>
        <family val="2"/>
      </rPr>
      <t xml:space="preserve"> The QMP emphasizes and plans for quality enhancement and continuous improvement.</t>
    </r>
  </si>
  <si>
    <r>
      <t>Element G.</t>
    </r>
    <r>
      <rPr>
        <sz val="11"/>
        <color rgb="FF000000"/>
        <rFont val="Arial"/>
        <family val="2"/>
      </rPr>
      <t xml:space="preserve"> Data collected, and information gathered from the internal monitoring systems is used to inform and educate people supported, their families, staff, and other stakeholders to improve systems and ensure quality improvements are met.</t>
    </r>
  </si>
  <si>
    <r>
      <t xml:space="preserve">Requirement 1. </t>
    </r>
    <r>
      <rPr>
        <sz val="11"/>
        <color rgb="FF000000"/>
        <rFont val="Arial"/>
        <family val="2"/>
      </rPr>
      <t>The organization’s policies, procedures, and practices produce quality support coordination services.</t>
    </r>
  </si>
  <si>
    <r>
      <t>Element A.</t>
    </r>
    <r>
      <rPr>
        <sz val="11"/>
        <color rgb="FF000000"/>
        <rFont val="Arial"/>
        <family val="2"/>
      </rPr>
      <t xml:space="preserve"> The organization ensures quality of services in accordance w/state and federal requirements.</t>
    </r>
  </si>
  <si>
    <r>
      <t>Element B.</t>
    </r>
    <r>
      <rPr>
        <sz val="11"/>
        <color rgb="FF000000"/>
        <rFont val="Arial"/>
        <family val="2"/>
      </rPr>
      <t xml:space="preserve"> The organization has contingency plans to ensure continuity of services.</t>
    </r>
  </si>
  <si>
    <r>
      <t>Element C</t>
    </r>
    <r>
      <rPr>
        <sz val="11"/>
        <color rgb="FF000000"/>
        <rFont val="Arial"/>
        <family val="2"/>
      </rPr>
      <t>. All support coordinators have completed a Support Coordination training program approved by DDD and the Alabama Medicaid Agency.</t>
    </r>
  </si>
  <si>
    <r>
      <t>Element D.</t>
    </r>
    <r>
      <rPr>
        <sz val="11"/>
        <color rgb="FF000000"/>
        <rFont val="Arial"/>
        <family val="2"/>
      </rPr>
      <t xml:space="preserve"> The organization documents services and maintains people’s individual records in accordance with state and federal requirements.</t>
    </r>
  </si>
  <si>
    <r>
      <t>Element E.</t>
    </r>
    <r>
      <rPr>
        <sz val="11"/>
        <color rgb="FF000000"/>
        <rFont val="Arial"/>
        <family val="2"/>
      </rPr>
      <t xml:space="preserve"> The organization demonstrates capacity to meet the Support Coordination service needs of people with intellectual disabilities.</t>
    </r>
  </si>
  <si>
    <r>
      <t>Element F.</t>
    </r>
    <r>
      <rPr>
        <sz val="11"/>
        <color rgb="FF000000"/>
        <rFont val="Arial"/>
        <family val="2"/>
      </rPr>
      <t xml:space="preserve"> The person supported has a specific Support Coordinator/contact at the Support Coordination agency.</t>
    </r>
  </si>
  <si>
    <r>
      <t>Element G.</t>
    </r>
    <r>
      <rPr>
        <sz val="11"/>
        <color rgb="FF000000"/>
        <rFont val="Arial"/>
        <family val="2"/>
      </rPr>
      <t xml:space="preserve"> When there have been changes in the Support Coordinator/contact person, the person supported and legally authorized representative, if applicable, have received this information in a timely manner.</t>
    </r>
  </si>
  <si>
    <r>
      <t>Requirement 2:</t>
    </r>
    <r>
      <rPr>
        <sz val="11"/>
        <color rgb="FF000000"/>
        <rFont val="Arial"/>
        <family val="2"/>
      </rPr>
      <t xml:space="preserve"> The Support Coordinator develops Person-Centered Plans by conducting person-centered assessment and planning designed to identify a person’s goals, values, strengths, needs, preferences, and interests.</t>
    </r>
  </si>
  <si>
    <r>
      <t>Element A.</t>
    </r>
    <r>
      <rPr>
        <sz val="11"/>
        <color rgb="FF000000"/>
        <rFont val="Arial"/>
        <family val="2"/>
      </rPr>
      <t xml:space="preserve"> In person assessment activities identify what role the person supported wants to take in leading or facilitating their own Person-Centered Plan.</t>
    </r>
  </si>
  <si>
    <r>
      <t>Element B.</t>
    </r>
    <r>
      <rPr>
        <sz val="11"/>
        <color rgb="FF000000"/>
        <rFont val="Arial"/>
        <family val="2"/>
      </rPr>
      <t xml:space="preserve"> The assessment and plan are written in a strengths-based way.</t>
    </r>
  </si>
  <si>
    <r>
      <t>Element C.</t>
    </r>
    <r>
      <rPr>
        <sz val="11"/>
        <color rgb="FF000000"/>
        <rFont val="Arial"/>
        <family val="2"/>
      </rPr>
      <t xml:space="preserve"> The assessment identifies both the person’s current situation and future desires.</t>
    </r>
  </si>
  <si>
    <r>
      <t>Element D.</t>
    </r>
    <r>
      <rPr>
        <sz val="11"/>
        <color rgb="FF000000"/>
        <rFont val="Arial"/>
        <family val="2"/>
      </rPr>
      <t xml:space="preserve"> The assessment provides enough information to offer a full picture of the person supported.</t>
    </r>
  </si>
  <si>
    <r>
      <t>Element E.</t>
    </r>
    <r>
      <rPr>
        <sz val="11"/>
        <color rgb="FF000000"/>
        <rFont val="Arial"/>
        <family val="2"/>
      </rPr>
      <t xml:space="preserve"> The assessment includes identifying information/social history.</t>
    </r>
  </si>
  <si>
    <r>
      <t>Element F.</t>
    </r>
    <r>
      <rPr>
        <sz val="11"/>
        <color rgb="FF000000"/>
        <rFont val="Arial"/>
        <family val="2"/>
      </rPr>
      <t xml:space="preserve"> The Support Coordinator ensures the PCP is developed through a collaborative process involving the person supported, people the person identifies, and those providing services and/or supports.</t>
    </r>
  </si>
  <si>
    <r>
      <t>Element G.</t>
    </r>
    <r>
      <rPr>
        <sz val="11"/>
        <color rgb="FF000000"/>
        <rFont val="Arial"/>
        <family val="2"/>
      </rPr>
      <t xml:space="preserve"> The Support Coordinator ensures that the person and their legally authorized representative, if applicable, is prepared for the Person-Centered Planning meeting by:</t>
    </r>
    <r>
      <rPr>
        <b/>
        <sz val="11"/>
        <color rgb="FF000000"/>
        <rFont val="Arial"/>
        <family val="2"/>
      </rPr>
      <t xml:space="preserve">
</t>
    </r>
    <r>
      <rPr>
        <sz val="11"/>
        <color rgb="FF000000"/>
        <rFont val="Arial"/>
        <family val="2"/>
      </rPr>
      <t>·       providing any needed support for the person to direct their team meetings and direct their plans, based on the person’s ability and desire to direct their supports.
·       providing information about what will be discussed prior to the meeting.
·       presenting information in a manner that person supported can understand during support team meetings.
·       providing regular communication with team members in regard to supports and services.</t>
    </r>
    <r>
      <rPr>
        <b/>
        <sz val="11"/>
        <color rgb="FF000000"/>
        <rFont val="Arial"/>
        <family val="2"/>
      </rPr>
      <t xml:space="preserve">
</t>
    </r>
    <r>
      <rPr>
        <sz val="11"/>
        <color rgb="FF000000"/>
        <rFont val="Arial"/>
        <family val="2"/>
      </rPr>
      <t>The only exception to the above is if a meeting is convened for an emergency health or safety issue, this exception will be documented by the Support Coordinator.</t>
    </r>
  </si>
  <si>
    <r>
      <t>Element H.</t>
    </r>
    <r>
      <rPr>
        <sz val="11"/>
        <color rgb="FF000000"/>
        <rFont val="Arial"/>
        <family val="2"/>
      </rPr>
      <t xml:space="preserve"> The Person-Centered Plan includes actions required to meet identified needs and desires of the person.</t>
    </r>
  </si>
  <si>
    <r>
      <t>Element I.</t>
    </r>
    <r>
      <rPr>
        <sz val="11"/>
        <color rgb="FF000000"/>
        <rFont val="Arial"/>
        <family val="2"/>
      </rPr>
      <t xml:space="preserve"> The Person-Centered Plan incorporates all services and supports received by the person.</t>
    </r>
  </si>
  <si>
    <r>
      <t>Element J.</t>
    </r>
    <r>
      <rPr>
        <sz val="11"/>
        <color rgb="FF000000"/>
        <rFont val="Arial"/>
        <family val="2"/>
      </rPr>
      <t xml:space="preserve"> The plan is approved by DDD if the person receives more than eight (8) hours of personal care or companion services per day.</t>
    </r>
  </si>
  <si>
    <r>
      <t>Requirement 3:</t>
    </r>
    <r>
      <rPr>
        <sz val="11"/>
        <color rgb="FF000000"/>
        <rFont val="Arial"/>
        <family val="2"/>
      </rPr>
      <t xml:space="preserve">  The Support Coordinator monitors services and supports and evaluates the Person-Centered Plan. </t>
    </r>
  </si>
  <si>
    <r>
      <t>Element A.</t>
    </r>
    <r>
      <rPr>
        <sz val="11"/>
        <color rgb="FF000000"/>
        <rFont val="Arial"/>
        <family val="2"/>
      </rPr>
      <t xml:space="preserve"> The Support Coordinator evaluates, through interviews and observations, the person’s status, and progress towards achievement of goals identified in the plan at least every 90 days.</t>
    </r>
  </si>
  <si>
    <r>
      <t>Element B.</t>
    </r>
    <r>
      <rPr>
        <sz val="11"/>
        <color rgb="FF000000"/>
        <rFont val="Arial"/>
        <family val="2"/>
      </rPr>
      <t xml:space="preserve"> Based on contact with people supported and/or agencies providing services during the 90-day review, the Support Coordinator gathers information and considers changes shown in the person’s needs during reassessment.</t>
    </r>
  </si>
  <si>
    <r>
      <t>Element C.</t>
    </r>
    <r>
      <rPr>
        <sz val="11"/>
        <color rgb="FF000000"/>
        <rFont val="Arial"/>
        <family val="2"/>
      </rPr>
      <t xml:space="preserve"> The Support Coordinator, with the person and the support team, modifies the Person-Centered Plan as a result of monitoring, at the person’s request, and/or changes in the person’s status.</t>
    </r>
  </si>
  <si>
    <r>
      <t>Element D.</t>
    </r>
    <r>
      <rPr>
        <sz val="11"/>
        <color rgb="FF000000"/>
        <rFont val="Arial"/>
        <family val="2"/>
      </rPr>
      <t xml:space="preserve"> There is clear evidence that the Support Coordinator is addressing pressing issues.</t>
    </r>
  </si>
  <si>
    <r>
      <t>Element E.</t>
    </r>
    <r>
      <rPr>
        <sz val="11"/>
        <color rgb="FF000000"/>
        <rFont val="Arial"/>
        <family val="2"/>
      </rPr>
      <t xml:space="preserve"> Support Team meetings are documented by the Support Coordinator.</t>
    </r>
  </si>
  <si>
    <r>
      <t>Element F.</t>
    </r>
    <r>
      <rPr>
        <sz val="11"/>
        <color rgb="FF000000"/>
        <rFont val="Arial"/>
        <family val="2"/>
      </rPr>
      <t xml:space="preserve"> The Support Coordinator meets with the person supported face to face at least every 90 days, with two of these visits made in the person’s home per year.</t>
    </r>
  </si>
  <si>
    <r>
      <t>Element G.</t>
    </r>
    <r>
      <rPr>
        <sz val="11"/>
        <color rgb="FF000000"/>
        <rFont val="Arial"/>
        <family val="2"/>
      </rPr>
      <t xml:space="preserve"> The Support Coordinator reviews the Person-centered Plan and the Medicaid Plan every 90 days and completes a narrative which addresses:</t>
    </r>
    <r>
      <rPr>
        <b/>
        <sz val="11"/>
        <color rgb="FF000000"/>
        <rFont val="Arial"/>
        <family val="2"/>
      </rPr>
      <t xml:space="preserve">
</t>
    </r>
    <r>
      <rPr>
        <sz val="11"/>
        <color rgb="FF000000"/>
        <rFont val="Arial"/>
        <family val="2"/>
      </rPr>
      <t>·       How well both plans are meeting the person’s needs &amp; desires
·       Any health or safety issues  
·       Progress or lack of progress in achieving goals identified in the plan 
·       Continued adequacy and accuracy of the functional assessment
·       Support Coordinator activities </t>
    </r>
  </si>
  <si>
    <r>
      <t>Element H.</t>
    </r>
    <r>
      <rPr>
        <sz val="11"/>
        <color rgb="FF000000"/>
        <rFont val="Arial"/>
        <family val="2"/>
      </rPr>
      <t xml:space="preserve"> The Support Coordinator reviews the ICAP with the provider if changes have occurred in the person’s life. </t>
    </r>
  </si>
  <si>
    <r>
      <t>Element I</t>
    </r>
    <r>
      <rPr>
        <sz val="11"/>
        <color rgb="FF000000"/>
        <rFont val="Arial"/>
        <family val="2"/>
      </rPr>
      <t>. The Support Coordinator, with the person supported, makes a determination as to whether services have been delivered and whether they are meeting the person’s needs and desires through the short term and long-range goals.</t>
    </r>
  </si>
  <si>
    <r>
      <t>Element J.</t>
    </r>
    <r>
      <rPr>
        <sz val="11"/>
        <color rgb="FF000000"/>
        <rFont val="Arial"/>
        <family val="2"/>
      </rPr>
      <t xml:space="preserve"> The Support Coordinator shares pertinent information regarding the person’s support needs, including medical care, safety concerns, etc. with Support Team members within 24 hours of knowledge of that pertinent information and documents the sharing.</t>
    </r>
  </si>
  <si>
    <r>
      <t>Element K.</t>
    </r>
    <r>
      <rPr>
        <sz val="11"/>
        <color rgb="FF000000"/>
        <rFont val="Arial"/>
        <family val="2"/>
      </rPr>
      <t xml:space="preserve"> If the person’s needs begin to require more than eight (8) hours of individual care or companion service per day, the person and their support team meet to discuss viable alternative services.</t>
    </r>
  </si>
  <si>
    <r>
      <t>Element L.</t>
    </r>
    <r>
      <rPr>
        <sz val="11"/>
        <color rgb="FF000000"/>
        <rFont val="Arial"/>
        <family val="2"/>
      </rPr>
      <t xml:space="preserve"> A viable alternative service is located before a person leaves services when the person and their team decide that individual care/companion/respite/ crisis intervention services are no longer adequate.</t>
    </r>
  </si>
  <si>
    <r>
      <t>Requirement 4:</t>
    </r>
    <r>
      <rPr>
        <sz val="11"/>
        <color rgb="FF000000"/>
        <rFont val="Arial"/>
        <family val="2"/>
      </rPr>
      <t xml:space="preserve"> The Support Coordinator arranges services and supports. </t>
    </r>
  </si>
  <si>
    <r>
      <t>Element A</t>
    </r>
    <r>
      <rPr>
        <sz val="11"/>
        <color rgb="FF000000"/>
        <rFont val="Arial"/>
        <family val="2"/>
      </rPr>
      <t>. The Support Coordinator connects people supported through calls, visits, and/or electronic means, with relevant supports, providers, advocacy organizations, community organizations, etc.</t>
    </r>
  </si>
  <si>
    <r>
      <t>Element B.</t>
    </r>
    <r>
      <rPr>
        <sz val="11"/>
        <color rgb="FF000000"/>
        <rFont val="Arial"/>
        <family val="2"/>
      </rPr>
      <t xml:space="preserve"> The Support Coordinator works with the person to identify and access learning, participation, and support opportunities to optimize the person’s desired level of independence in the use of individual and community resources.</t>
    </r>
  </si>
  <si>
    <r>
      <t>Element C.</t>
    </r>
    <r>
      <rPr>
        <sz val="11"/>
        <color rgb="FF000000"/>
        <rFont val="Arial"/>
        <family val="2"/>
      </rPr>
      <t xml:space="preserve"> The Support Coordinator assists the person as needed to access supports, including coordinating transportation.</t>
    </r>
  </si>
  <si>
    <r>
      <t>Element D.</t>
    </r>
    <r>
      <rPr>
        <sz val="11"/>
        <color rgb="FF000000"/>
        <rFont val="Arial"/>
        <family val="2"/>
      </rPr>
      <t xml:space="preserve"> The Support Coordinator, through interviews with the person supported and significant others, assesses whether the person has an adequate individualized support system.</t>
    </r>
  </si>
  <si>
    <r>
      <t>Element E.</t>
    </r>
    <r>
      <rPr>
        <sz val="11"/>
        <color rgb="FF000000"/>
        <rFont val="Arial"/>
        <family val="2"/>
      </rPr>
      <t xml:space="preserve"> The Support Coordinator assists the person in expanding or establishing an individualized support system as needed.</t>
    </r>
  </si>
  <si>
    <r>
      <t>Requirement 5:</t>
    </r>
    <r>
      <rPr>
        <sz val="11"/>
        <color rgb="FF000000"/>
        <rFont val="Arial"/>
        <family val="2"/>
      </rPr>
      <t xml:space="preserve">  The Support Coordination agency ensures a smooth transition when people leave service.</t>
    </r>
  </si>
  <si>
    <r>
      <t>Element A.</t>
    </r>
    <r>
      <rPr>
        <sz val="11"/>
        <color rgb="FF000000"/>
        <rFont val="Arial"/>
        <family val="2"/>
      </rPr>
      <t xml:space="preserve"> Prior to a person leaving service, the agency works with the person and their support team to develop a transition plan.</t>
    </r>
  </si>
  <si>
    <r>
      <t>Element B.</t>
    </r>
    <r>
      <rPr>
        <sz val="11"/>
        <color rgb="FF000000"/>
        <rFont val="Arial"/>
        <family val="2"/>
      </rPr>
      <t xml:space="preserve"> The transition plan includes:</t>
    </r>
    <r>
      <rPr>
        <b/>
        <sz val="11"/>
        <color rgb="FF000000"/>
        <rFont val="Arial"/>
        <family val="2"/>
      </rPr>
      <t xml:space="preserve">
</t>
    </r>
    <r>
      <rPr>
        <sz val="11"/>
        <color rgb="FF000000"/>
        <rFont val="Arial"/>
        <family val="2"/>
      </rPr>
      <t>·       a summary of services used
·       the reason for the person leaving services
·       future supports, if needed</t>
    </r>
  </si>
  <si>
    <r>
      <t>Element C.</t>
    </r>
    <r>
      <rPr>
        <sz val="11"/>
        <color rgb="FF000000"/>
        <rFont val="Arial"/>
        <family val="2"/>
      </rPr>
      <t xml:space="preserve"> The Support Coordinator ensures a transition plan is completed.</t>
    </r>
  </si>
  <si>
    <r>
      <t>Element A.</t>
    </r>
    <r>
      <rPr>
        <sz val="11"/>
        <color rgb="FF000000"/>
        <rFont val="Arial"/>
        <family val="2"/>
      </rPr>
      <t xml:space="preserve"> The organization reports incidents and injuries in accordance with organizational policy and procedure, all applicable laws and ADMH/DDD requirements, including the Community IPMS.
·       The organization immediately notifies the responsible relative/guardian in the event of a medical emergency or death of a person supported.
·       The organization notifies DDD of all reportable incidents and take action in accordance with IPMS.  </t>
    </r>
  </si>
  <si>
    <t>Alignment Action Steps
Certification Specialist and Provider develop during the Closing Meeting.</t>
  </si>
  <si>
    <t>Person #16</t>
  </si>
  <si>
    <t>Person #17</t>
  </si>
  <si>
    <t>Person #18</t>
  </si>
  <si>
    <t>Person #19</t>
  </si>
  <si>
    <t>Person #20</t>
  </si>
  <si>
    <t>Person #21</t>
  </si>
  <si>
    <t>Person #22</t>
  </si>
  <si>
    <t>Person #23</t>
  </si>
  <si>
    <t>Person #24</t>
  </si>
  <si>
    <t>Person #25</t>
  </si>
  <si>
    <t>Person #26</t>
  </si>
  <si>
    <t>Person #27</t>
  </si>
  <si>
    <t>Person #28</t>
  </si>
  <si>
    <t>Person #29</t>
  </si>
  <si>
    <t>Person #30</t>
  </si>
  <si>
    <t>Certification Specialist</t>
  </si>
  <si>
    <t>DD Supp Hms</t>
  </si>
  <si>
    <t>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</si>
</sst>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u/>
      <sz val="11"/>
      <color theme="10"/>
      <name val="Calibri"/>
      <family val="2"/>
      <scheme val="minor"/>
    </font>
    <font>
      <sz val="12"/>
      <color rgb="FF000000"/>
      <name val="Arial"/>
      <family val="2"/>
    </font>
    <font>
      <b/>
      <sz val="12"/>
      <color rgb="FF000000"/>
      <name val="Arial"/>
      <family val="2"/>
    </font>
    <font>
      <sz val="12"/>
      <color theme="1"/>
      <name val="Arial"/>
      <family val="2"/>
    </font>
    <font>
      <b/>
      <sz val="12"/>
      <color theme="1"/>
      <name val="Arial"/>
      <family val="2"/>
    </font>
    <font>
      <b/>
      <sz val="26"/>
      <color theme="1"/>
      <name val="Arial"/>
      <family val="2"/>
    </font>
    <font>
      <b/>
      <sz val="14"/>
      <color theme="1"/>
      <name val="Arial"/>
      <family val="2"/>
    </font>
    <font>
      <sz val="10"/>
      <color theme="1"/>
      <name val="Calibri"/>
      <family val="2"/>
      <scheme val="minor"/>
    </font>
    <font>
      <sz val="8"/>
      <name val="Calibri"/>
      <family val="2"/>
      <scheme val="minor"/>
    </font>
    <font>
      <sz val="10"/>
      <color theme="1"/>
      <name val="Arial"/>
      <family val="2"/>
    </font>
    <font>
      <sz val="8"/>
      <color theme="1"/>
      <name val="Arial"/>
      <family val="2"/>
    </font>
    <font>
      <b/>
      <sz val="10"/>
      <color theme="1"/>
      <name val="Arial"/>
      <family val="2"/>
    </font>
    <font>
      <b/>
      <sz val="12"/>
      <name val="Arial"/>
      <family val="2"/>
    </font>
    <font>
      <sz val="12"/>
      <name val="Arial"/>
      <family val="2"/>
    </font>
    <font>
      <b/>
      <sz val="14"/>
      <name val="Arial"/>
      <family val="2"/>
    </font>
    <font>
      <b/>
      <sz val="8"/>
      <color rgb="FF000000"/>
      <name val="Arial"/>
      <family val="2"/>
    </font>
    <font>
      <b/>
      <sz val="11"/>
      <color rgb="FF000000"/>
      <name val="Arial"/>
      <family val="2"/>
    </font>
    <font>
      <sz val="11"/>
      <color rgb="FF000000"/>
      <name val="Arial"/>
      <family val="2"/>
    </font>
    <font>
      <b/>
      <sz val="10"/>
      <color rgb="FF000000"/>
      <name val="Arial"/>
      <family val="2"/>
    </font>
    <font>
      <u/>
      <sz val="12"/>
      <color theme="10"/>
      <name val="Arial"/>
      <family val="2"/>
    </font>
    <font>
      <sz val="12"/>
      <color theme="1"/>
      <name val="Arial"/>
      <family val="2"/>
    </font>
    <font>
      <sz val="11"/>
      <color theme="1"/>
      <name val="Arial"/>
      <family val="2"/>
    </font>
    <font>
      <i/>
      <sz val="12"/>
      <color rgb="FF000000"/>
      <name val="Arial"/>
      <family val="2"/>
    </font>
    <font>
      <sz val="8"/>
      <color theme="1"/>
      <name val="Arial"/>
      <family val="2"/>
    </font>
    <font>
      <u/>
      <sz val="8"/>
      <color theme="10"/>
      <name val="Arial"/>
      <family val="2"/>
    </font>
    <font>
      <sz val="8"/>
      <color rgb="FF000000"/>
      <name val="Arial"/>
      <family val="2"/>
    </font>
    <font>
      <u/>
      <sz val="11"/>
      <color theme="1"/>
      <name val="Arial"/>
      <family val="2"/>
    </font>
    <font>
      <b/>
      <u/>
      <sz val="8"/>
      <color theme="10"/>
      <name val="Arial"/>
      <family val="2"/>
    </font>
    <font>
      <i/>
      <sz val="8"/>
      <color rgb="FF000000"/>
      <name val="Arial"/>
      <family val="2"/>
    </font>
    <font>
      <b/>
      <sz val="3"/>
      <color rgb="FF000000"/>
      <name val="Arial"/>
      <family val="2"/>
    </font>
    <font>
      <sz val="3"/>
      <color rgb="FFFFFFFF"/>
      <name val="Arial"/>
      <family val="2"/>
    </font>
    <font>
      <sz val="3"/>
      <name val="Arial"/>
      <family val="2"/>
    </font>
    <font>
      <sz val="3"/>
      <color theme="1"/>
      <name val="Arial"/>
      <family val="2"/>
    </font>
    <font>
      <b/>
      <sz val="14"/>
      <color theme="1"/>
      <name val="Calibri"/>
      <family val="2"/>
      <scheme val="minor"/>
    </font>
    <font>
      <b/>
      <sz val="14"/>
      <color theme="4" tint="0.79998168889431442"/>
      <name val="Arial"/>
      <family val="2"/>
    </font>
  </fonts>
  <fills count="17">
    <fill>
      <patternFill patternType="none"/>
    </fill>
    <fill>
      <patternFill patternType="gray125"/>
    </fill>
    <fill>
      <patternFill patternType="solid">
        <fgColor rgb="FFE2EFDA"/>
        <bgColor indexed="64"/>
      </patternFill>
    </fill>
    <fill>
      <patternFill patternType="solid">
        <fgColor rgb="FFEDEDED"/>
        <bgColor indexed="64"/>
      </patternFill>
    </fill>
    <fill>
      <patternFill patternType="solid">
        <fgColor rgb="FFF2F2F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D9D9D9"/>
        <bgColor rgb="FF000000"/>
      </patternFill>
    </fill>
    <fill>
      <patternFill patternType="solid">
        <fgColor theme="0"/>
        <bgColor indexed="64"/>
      </patternFill>
    </fill>
    <fill>
      <patternFill patternType="solid">
        <fgColor theme="0" tint="-0.499984740745262"/>
        <bgColor indexed="64"/>
      </patternFill>
    </fill>
    <fill>
      <patternFill patternType="solid">
        <fgColor rgb="FFFFFAEB"/>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4.9989318521683403E-2"/>
        <bgColor indexed="64"/>
      </patternFill>
    </fill>
    <fill>
      <patternFill patternType="solid">
        <fgColor theme="1"/>
        <bgColor indexed="64"/>
      </patternFill>
    </fill>
  </fills>
  <borders count="3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style="dashed">
        <color indexed="64"/>
      </top>
      <bottom style="thick">
        <color indexed="64"/>
      </bottom>
      <diagonal/>
    </border>
    <border>
      <left style="thick">
        <color indexed="64"/>
      </left>
      <right style="thick">
        <color indexed="64"/>
      </right>
      <top style="thick">
        <color indexed="64"/>
      </top>
      <bottom style="dashed">
        <color indexed="64"/>
      </bottom>
      <diagonal/>
    </border>
    <border>
      <left style="thick">
        <color indexed="64"/>
      </left>
      <right style="thick">
        <color indexed="64"/>
      </right>
      <top/>
      <bottom style="thick">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2">
    <xf numFmtId="0" fontId="0" fillId="0" borderId="0"/>
    <xf numFmtId="0" fontId="1" fillId="0" borderId="0" applyNumberFormat="0" applyFill="0" applyBorder="0" applyAlignment="0" applyProtection="0"/>
  </cellStyleXfs>
  <cellXfs count="275">
    <xf numFmtId="0" fontId="0" fillId="0" borderId="0" xfId="0"/>
    <xf numFmtId="0" fontId="4" fillId="0" borderId="9" xfId="0" applyFont="1" applyBorder="1" applyAlignment="1">
      <alignment horizontal="center" vertical="center" wrapText="1"/>
    </xf>
    <xf numFmtId="0" fontId="4" fillId="0" borderId="0" xfId="0" applyFont="1" applyAlignment="1">
      <alignment vertical="center" wrapText="1"/>
    </xf>
    <xf numFmtId="0" fontId="7" fillId="0" borderId="0" xfId="0" applyFont="1"/>
    <xf numFmtId="0" fontId="4" fillId="0" borderId="0" xfId="0" applyFont="1" applyAlignment="1">
      <alignment horizontal="center" vertical="center" wrapText="1"/>
    </xf>
    <xf numFmtId="0" fontId="0" fillId="0" borderId="0" xfId="0" applyAlignment="1">
      <alignment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5" fillId="0" borderId="9" xfId="0" applyFont="1" applyBorder="1" applyAlignment="1">
      <alignment horizontal="center" vertical="center" wrapText="1"/>
    </xf>
    <xf numFmtId="0" fontId="4" fillId="0" borderId="9" xfId="0" applyFont="1" applyBorder="1" applyAlignment="1">
      <alignment vertical="center" wrapText="1"/>
    </xf>
    <xf numFmtId="0" fontId="4" fillId="8" borderId="9" xfId="0" applyFont="1" applyFill="1" applyBorder="1" applyAlignment="1">
      <alignment horizontal="left" vertical="center" wrapText="1"/>
    </xf>
    <xf numFmtId="0" fontId="10" fillId="0" borderId="9" xfId="0" applyFont="1" applyBorder="1" applyAlignment="1">
      <alignment vertical="center" wrapText="1"/>
    </xf>
    <xf numFmtId="0" fontId="10" fillId="0" borderId="9" xfId="0" applyFont="1" applyBorder="1" applyAlignment="1">
      <alignment horizontal="center" vertical="center" wrapText="1"/>
    </xf>
    <xf numFmtId="0" fontId="10" fillId="0" borderId="7" xfId="0" applyFont="1" applyBorder="1" applyAlignment="1">
      <alignment horizontal="left"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0" fillId="0" borderId="1" xfId="0" applyFont="1" applyBorder="1" applyAlignment="1">
      <alignment horizontal="left" vertical="center" wrapText="1"/>
    </xf>
    <xf numFmtId="0" fontId="10" fillId="13" borderId="9" xfId="0" applyFont="1" applyFill="1" applyBorder="1" applyAlignment="1">
      <alignment vertical="center" wrapText="1"/>
    </xf>
    <xf numFmtId="0" fontId="10" fillId="13" borderId="9" xfId="0" applyFont="1" applyFill="1" applyBorder="1" applyAlignment="1">
      <alignment horizontal="center" vertical="center" wrapText="1"/>
    </xf>
    <xf numFmtId="0" fontId="10" fillId="13" borderId="9" xfId="0" applyFont="1" applyFill="1" applyBorder="1" applyAlignment="1">
      <alignment horizontal="left" vertical="center" wrapText="1"/>
    </xf>
    <xf numFmtId="0" fontId="10" fillId="13" borderId="12" xfId="0" applyFont="1" applyFill="1" applyBorder="1" applyAlignment="1">
      <alignment horizontal="center" vertical="center" wrapText="1"/>
    </xf>
    <xf numFmtId="0" fontId="10" fillId="13" borderId="2" xfId="0" applyFont="1" applyFill="1" applyBorder="1" applyAlignment="1">
      <alignment vertical="center" wrapText="1"/>
    </xf>
    <xf numFmtId="0" fontId="10" fillId="0" borderId="9" xfId="0" applyFont="1" applyBorder="1" applyAlignment="1">
      <alignment horizontal="right" vertical="center" wrapText="1"/>
    </xf>
    <xf numFmtId="0" fontId="0" fillId="0" borderId="0" xfId="0" applyAlignment="1">
      <alignment horizontal="center" wrapText="1"/>
    </xf>
    <xf numFmtId="0" fontId="8" fillId="0" borderId="0" xfId="0" applyFont="1"/>
    <xf numFmtId="0" fontId="0" fillId="0" borderId="0" xfId="0" applyAlignment="1">
      <alignment vertical="center"/>
    </xf>
    <xf numFmtId="0" fontId="8" fillId="0" borderId="7" xfId="0" applyFont="1" applyBorder="1"/>
    <xf numFmtId="0" fontId="10" fillId="0" borderId="14" xfId="0" applyFont="1" applyBorder="1" applyAlignment="1">
      <alignment horizontal="left" vertical="center" wrapText="1"/>
    </xf>
    <xf numFmtId="0" fontId="8" fillId="0" borderId="15" xfId="0" applyFont="1" applyBorder="1"/>
    <xf numFmtId="0" fontId="10" fillId="7" borderId="18"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4" fillId="6" borderId="9" xfId="0" applyFont="1" applyFill="1" applyBorder="1" applyAlignment="1">
      <alignment vertical="center" wrapText="1"/>
    </xf>
    <xf numFmtId="0" fontId="4" fillId="6" borderId="9" xfId="0" applyFont="1" applyFill="1" applyBorder="1" applyAlignment="1">
      <alignment horizontal="center" vertical="center" wrapText="1"/>
    </xf>
    <xf numFmtId="0" fontId="0" fillId="6" borderId="9" xfId="0" applyFill="1" applyBorder="1"/>
    <xf numFmtId="0" fontId="11" fillId="8" borderId="9"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3" fillId="0" borderId="7" xfId="0" applyFont="1" applyBorder="1" applyAlignment="1">
      <alignment horizontal="center" vertical="center" wrapText="1"/>
    </xf>
    <xf numFmtId="0" fontId="4" fillId="12" borderId="2" xfId="0" applyFont="1" applyFill="1" applyBorder="1" applyAlignment="1" applyProtection="1">
      <alignment horizontal="left" vertical="center" wrapText="1"/>
      <protection locked="0"/>
    </xf>
    <xf numFmtId="0" fontId="4" fillId="12" borderId="9" xfId="0" applyFont="1" applyFill="1" applyBorder="1" applyAlignment="1" applyProtection="1">
      <alignment horizontal="left" vertical="center" wrapText="1"/>
      <protection locked="0"/>
    </xf>
    <xf numFmtId="0" fontId="10" fillId="0" borderId="9" xfId="0" applyFont="1" applyBorder="1"/>
    <xf numFmtId="0" fontId="15" fillId="10" borderId="7" xfId="0" applyFont="1" applyFill="1" applyBorder="1" applyAlignment="1">
      <alignment horizontal="center" vertical="center" wrapText="1"/>
    </xf>
    <xf numFmtId="0" fontId="4" fillId="12" borderId="1" xfId="0" applyFont="1" applyFill="1" applyBorder="1" applyAlignment="1" applyProtection="1">
      <alignment horizontal="left" vertical="center" wrapText="1"/>
      <protection locked="0"/>
    </xf>
    <xf numFmtId="0" fontId="4" fillId="12" borderId="12" xfId="0" applyFont="1" applyFill="1" applyBorder="1" applyAlignment="1" applyProtection="1">
      <alignment horizontal="left" vertical="center" wrapText="1"/>
      <protection locked="0"/>
    </xf>
    <xf numFmtId="0" fontId="7" fillId="0" borderId="9" xfId="0" applyFont="1" applyBorder="1" applyAlignment="1">
      <alignment horizontal="center" vertical="center" wrapText="1"/>
    </xf>
    <xf numFmtId="0" fontId="7" fillId="0" borderId="9"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0" fontId="7" fillId="0" borderId="9" xfId="0" applyFont="1" applyBorder="1" applyAlignment="1">
      <alignment horizontal="right" vertical="center" wrapText="1"/>
    </xf>
    <xf numFmtId="0" fontId="10" fillId="12" borderId="9" xfId="0" applyFont="1" applyFill="1" applyBorder="1" applyAlignment="1" applyProtection="1">
      <alignment vertical="center" wrapText="1"/>
      <protection locked="0"/>
    </xf>
    <xf numFmtId="0" fontId="3" fillId="0" borderId="6" xfId="0" applyFont="1" applyBorder="1" applyAlignment="1">
      <alignment horizontal="right" vertical="center" wrapText="1"/>
    </xf>
    <xf numFmtId="0" fontId="3" fillId="0" borderId="9" xfId="0" applyFont="1" applyBorder="1" applyAlignment="1">
      <alignment horizontal="right" vertical="center" wrapText="1"/>
    </xf>
    <xf numFmtId="0" fontId="2" fillId="12" borderId="9" xfId="0" applyFont="1" applyFill="1" applyBorder="1" applyAlignment="1" applyProtection="1">
      <alignment vertical="center" wrapText="1"/>
      <protection locked="0"/>
    </xf>
    <xf numFmtId="14" fontId="4" fillId="12" borderId="9" xfId="0" applyNumberFormat="1" applyFont="1" applyFill="1" applyBorder="1" applyAlignment="1" applyProtection="1">
      <alignment horizontal="left" vertical="center" wrapText="1"/>
      <protection locked="0"/>
    </xf>
    <xf numFmtId="0" fontId="8" fillId="12" borderId="9" xfId="0" applyFont="1" applyFill="1" applyBorder="1" applyProtection="1">
      <protection locked="0"/>
    </xf>
    <xf numFmtId="0" fontId="6" fillId="6" borderId="9" xfId="0" applyFont="1" applyFill="1" applyBorder="1" applyAlignment="1">
      <alignment horizontal="right" vertical="center" wrapText="1"/>
    </xf>
    <xf numFmtId="0" fontId="4" fillId="8" borderId="9" xfId="0" applyFont="1" applyFill="1" applyBorder="1" applyAlignment="1">
      <alignment horizontal="center" vertical="center" wrapText="1"/>
    </xf>
    <xf numFmtId="14" fontId="6" fillId="12" borderId="9" xfId="0" applyNumberFormat="1" applyFont="1" applyFill="1" applyBorder="1" applyAlignment="1" applyProtection="1">
      <alignment vertical="center" wrapText="1"/>
      <protection locked="0"/>
    </xf>
    <xf numFmtId="14" fontId="7" fillId="0" borderId="9" xfId="0" applyNumberFormat="1" applyFont="1" applyBorder="1" applyAlignment="1">
      <alignment horizontal="left" vertical="center" wrapText="1"/>
    </xf>
    <xf numFmtId="49" fontId="4" fillId="12" borderId="9" xfId="0" applyNumberFormat="1" applyFont="1" applyFill="1" applyBorder="1" applyAlignment="1" applyProtection="1">
      <alignment horizontal="left" vertical="center" wrapText="1"/>
      <protection locked="0"/>
    </xf>
    <xf numFmtId="0" fontId="4" fillId="8" borderId="9" xfId="0" applyFont="1" applyFill="1" applyBorder="1" applyAlignment="1">
      <alignment horizontal="right" vertical="center" wrapText="1"/>
    </xf>
    <xf numFmtId="0" fontId="24" fillId="0" borderId="0" xfId="0" applyFont="1" applyAlignment="1">
      <alignment horizontal="center" vertical="center" wrapText="1"/>
    </xf>
    <xf numFmtId="0" fontId="21" fillId="0" borderId="0" xfId="0" applyFont="1" applyAlignment="1" applyProtection="1">
      <alignment horizontal="center" vertical="center" wrapText="1"/>
      <protection locked="0"/>
    </xf>
    <xf numFmtId="0" fontId="21" fillId="0" borderId="0" xfId="0" applyFont="1" applyAlignment="1">
      <alignment horizontal="center" vertical="center" wrapText="1"/>
    </xf>
    <xf numFmtId="0" fontId="21" fillId="0" borderId="0" xfId="0" applyFont="1" applyAlignment="1">
      <alignment vertical="center" wrapText="1"/>
    </xf>
    <xf numFmtId="0" fontId="22" fillId="0" borderId="0" xfId="0" applyFont="1" applyAlignment="1">
      <alignment horizontal="left" vertical="center" wrapText="1"/>
    </xf>
    <xf numFmtId="0" fontId="17" fillId="2" borderId="22" xfId="0" applyFont="1" applyFill="1" applyBorder="1" applyAlignment="1">
      <alignment vertical="center" wrapText="1"/>
    </xf>
    <xf numFmtId="0" fontId="18" fillId="0" borderId="22" xfId="0" applyFont="1" applyBorder="1" applyAlignment="1">
      <alignment horizontal="left" vertical="center" wrapText="1"/>
    </xf>
    <xf numFmtId="0" fontId="27" fillId="0" borderId="0" xfId="0" applyFont="1" applyAlignment="1">
      <alignment horizontal="left" vertical="center" wrapText="1"/>
    </xf>
    <xf numFmtId="49" fontId="4" fillId="12" borderId="9" xfId="0" applyNumberFormat="1" applyFont="1" applyFill="1" applyBorder="1" applyAlignment="1" applyProtection="1">
      <alignment horizontal="left" vertical="center"/>
      <protection locked="0"/>
    </xf>
    <xf numFmtId="49" fontId="4" fillId="12" borderId="9" xfId="0" applyNumberFormat="1" applyFont="1" applyFill="1" applyBorder="1" applyAlignment="1" applyProtection="1">
      <alignment vertical="center"/>
      <protection locked="0"/>
    </xf>
    <xf numFmtId="49" fontId="4" fillId="12" borderId="9" xfId="0" applyNumberFormat="1" applyFont="1" applyFill="1" applyBorder="1" applyAlignment="1" applyProtection="1">
      <alignment vertical="center" wrapText="1"/>
      <protection locked="0"/>
    </xf>
    <xf numFmtId="0" fontId="4" fillId="12" borderId="9" xfId="0" applyFont="1" applyFill="1" applyBorder="1" applyAlignment="1" applyProtection="1">
      <alignment vertical="center" wrapText="1"/>
      <protection locked="0"/>
    </xf>
    <xf numFmtId="0" fontId="4" fillId="0" borderId="9" xfId="0" applyFont="1" applyBorder="1"/>
    <xf numFmtId="0" fontId="4" fillId="0" borderId="0" xfId="0" applyFont="1"/>
    <xf numFmtId="0" fontId="5" fillId="0" borderId="9" xfId="0" applyFont="1" applyBorder="1" applyAlignment="1">
      <alignment horizontal="center"/>
    </xf>
    <xf numFmtId="0" fontId="3" fillId="3" borderId="9" xfId="0" applyFont="1" applyFill="1" applyBorder="1" applyAlignment="1">
      <alignment horizontal="left" vertical="center" wrapText="1"/>
    </xf>
    <xf numFmtId="0" fontId="18" fillId="12" borderId="22" xfId="0" applyFont="1" applyFill="1" applyBorder="1" applyAlignment="1" applyProtection="1">
      <alignment horizontal="left" vertical="center" wrapText="1"/>
      <protection locked="0"/>
    </xf>
    <xf numFmtId="0" fontId="4" fillId="0" borderId="9" xfId="0" applyFont="1" applyBorder="1" applyAlignment="1">
      <alignment horizontal="right"/>
    </xf>
    <xf numFmtId="0" fontId="5" fillId="0" borderId="9" xfId="0" applyFont="1" applyBorder="1" applyAlignment="1">
      <alignment horizontal="right"/>
    </xf>
    <xf numFmtId="0" fontId="5" fillId="0" borderId="6" xfId="0" applyFont="1" applyBorder="1" applyAlignment="1">
      <alignment horizontal="center"/>
    </xf>
    <xf numFmtId="14" fontId="18" fillId="12" borderId="9" xfId="0" applyNumberFormat="1" applyFont="1" applyFill="1" applyBorder="1" applyAlignment="1" applyProtection="1">
      <alignment horizontal="left" vertical="center" wrapText="1"/>
      <protection locked="0"/>
    </xf>
    <xf numFmtId="49" fontId="18" fillId="12" borderId="9" xfId="0" applyNumberFormat="1" applyFont="1" applyFill="1" applyBorder="1" applyAlignment="1" applyProtection="1">
      <alignment horizontal="left" vertical="center" wrapText="1"/>
      <protection locked="0"/>
    </xf>
    <xf numFmtId="0" fontId="11"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applyProtection="1">
      <alignment horizontal="center" vertical="center" wrapText="1"/>
      <protection locked="0"/>
    </xf>
    <xf numFmtId="0" fontId="0" fillId="0" borderId="9" xfId="0" applyBorder="1" applyProtection="1">
      <protection locked="0"/>
    </xf>
    <xf numFmtId="0" fontId="0" fillId="14" borderId="9" xfId="0" applyFill="1" applyBorder="1"/>
    <xf numFmtId="0" fontId="5" fillId="0" borderId="9" xfId="0" applyFont="1" applyBorder="1" applyAlignment="1">
      <alignment horizontal="right" wrapText="1"/>
    </xf>
    <xf numFmtId="0" fontId="6" fillId="6" borderId="0" xfId="0" applyFont="1" applyFill="1" applyAlignment="1">
      <alignment vertical="center" wrapText="1"/>
    </xf>
    <xf numFmtId="0" fontId="4" fillId="15" borderId="12" xfId="0" applyFont="1" applyFill="1" applyBorder="1" applyAlignment="1" applyProtection="1">
      <alignment horizontal="left" vertical="center" wrapText="1"/>
      <protection locked="0"/>
    </xf>
    <xf numFmtId="0" fontId="4" fillId="15" borderId="2" xfId="0" applyFont="1" applyFill="1" applyBorder="1" applyAlignment="1" applyProtection="1">
      <alignment horizontal="left" vertical="center" wrapText="1"/>
      <protection locked="0"/>
    </xf>
    <xf numFmtId="0" fontId="5" fillId="15" borderId="6" xfId="0" applyFont="1" applyFill="1" applyBorder="1" applyAlignment="1">
      <alignment horizontal="center" vertical="center" wrapText="1"/>
    </xf>
    <xf numFmtId="49" fontId="4" fillId="15" borderId="7" xfId="0" applyNumberFormat="1" applyFont="1" applyFill="1" applyBorder="1" applyAlignment="1">
      <alignment horizontal="center" vertical="center" wrapText="1"/>
    </xf>
    <xf numFmtId="49" fontId="4" fillId="15" borderId="12" xfId="0" applyNumberFormat="1" applyFont="1" applyFill="1" applyBorder="1" applyAlignment="1">
      <alignment horizontal="left" vertical="center"/>
    </xf>
    <xf numFmtId="0" fontId="4" fillId="15" borderId="12" xfId="0" applyFont="1" applyFill="1" applyBorder="1" applyAlignment="1">
      <alignment horizontal="left" vertical="center" wrapText="1"/>
    </xf>
    <xf numFmtId="0" fontId="4" fillId="15" borderId="2" xfId="0" applyFont="1" applyFill="1" applyBorder="1" applyAlignment="1">
      <alignment horizontal="left" vertical="center" wrapText="1"/>
    </xf>
    <xf numFmtId="0" fontId="5" fillId="15" borderId="3" xfId="0" applyFont="1" applyFill="1" applyBorder="1" applyAlignment="1">
      <alignment horizontal="center" vertical="center" wrapText="1"/>
    </xf>
    <xf numFmtId="0" fontId="4" fillId="15" borderId="7" xfId="0" applyFont="1" applyFill="1" applyBorder="1" applyAlignment="1">
      <alignment horizontal="left" vertical="center" wrapText="1"/>
    </xf>
    <xf numFmtId="0" fontId="5" fillId="15" borderId="1" xfId="0" applyFont="1" applyFill="1" applyBorder="1" applyAlignment="1">
      <alignment horizontal="center" vertical="center" wrapText="1"/>
    </xf>
    <xf numFmtId="0" fontId="4" fillId="15" borderId="1" xfId="0" applyFont="1" applyFill="1" applyBorder="1" applyAlignment="1" applyProtection="1">
      <alignment horizontal="left" vertical="center" wrapText="1"/>
      <protection locked="0"/>
    </xf>
    <xf numFmtId="0" fontId="13" fillId="15" borderId="7" xfId="0" applyFont="1" applyFill="1" applyBorder="1" applyAlignment="1">
      <alignment horizontal="center" vertical="center" wrapText="1"/>
    </xf>
    <xf numFmtId="0" fontId="15" fillId="15" borderId="10" xfId="0" applyFont="1" applyFill="1" applyBorder="1" applyAlignment="1">
      <alignment horizontal="center" vertical="center" wrapText="1"/>
    </xf>
    <xf numFmtId="0" fontId="14" fillId="15" borderId="10" xfId="0" applyFont="1" applyFill="1" applyBorder="1" applyAlignment="1" applyProtection="1">
      <alignment horizontal="left" vertical="center" wrapText="1"/>
      <protection locked="0"/>
    </xf>
    <xf numFmtId="0" fontId="14" fillId="15" borderId="5" xfId="0" applyFont="1" applyFill="1" applyBorder="1" applyAlignment="1" applyProtection="1">
      <alignment horizontal="left" vertical="center" wrapText="1"/>
      <protection locked="0"/>
    </xf>
    <xf numFmtId="0" fontId="3" fillId="15" borderId="7" xfId="0" applyFont="1" applyFill="1" applyBorder="1" applyAlignment="1">
      <alignment horizontal="center" vertical="center" wrapText="1"/>
    </xf>
    <xf numFmtId="0" fontId="3" fillId="15" borderId="11" xfId="0" applyFont="1" applyFill="1" applyBorder="1" applyAlignment="1">
      <alignment horizontal="center" vertical="center" wrapText="1"/>
    </xf>
    <xf numFmtId="0" fontId="3" fillId="15" borderId="8" xfId="0" applyFont="1" applyFill="1" applyBorder="1" applyAlignment="1">
      <alignment horizontal="center" vertical="center" wrapText="1"/>
    </xf>
    <xf numFmtId="0" fontId="17" fillId="0" borderId="3" xfId="0" applyFont="1" applyBorder="1" applyAlignment="1">
      <alignment horizontal="center" vertical="center" wrapText="1"/>
    </xf>
    <xf numFmtId="0" fontId="3" fillId="10" borderId="22" xfId="0" applyFont="1" applyFill="1" applyBorder="1" applyAlignment="1">
      <alignment horizontal="right" vertical="center" wrapText="1"/>
    </xf>
    <xf numFmtId="0" fontId="16" fillId="2" borderId="22" xfId="0" applyFont="1" applyFill="1" applyBorder="1" applyAlignment="1">
      <alignment vertical="center" wrapText="1"/>
    </xf>
    <xf numFmtId="0" fontId="26" fillId="3" borderId="22" xfId="0" applyFont="1" applyFill="1" applyBorder="1" applyAlignment="1">
      <alignment vertical="center" wrapText="1"/>
    </xf>
    <xf numFmtId="0" fontId="26" fillId="0" borderId="22" xfId="0" applyFont="1" applyBorder="1" applyAlignment="1">
      <alignment vertical="center" wrapText="1"/>
    </xf>
    <xf numFmtId="0" fontId="26" fillId="5" borderId="22" xfId="0" applyFont="1" applyFill="1" applyBorder="1" applyAlignment="1">
      <alignment vertical="center" wrapText="1"/>
    </xf>
    <xf numFmtId="0" fontId="26" fillId="11" borderId="22" xfId="0" applyFont="1" applyFill="1" applyBorder="1" applyAlignment="1">
      <alignment vertical="center" wrapText="1"/>
    </xf>
    <xf numFmtId="0" fontId="11" fillId="3" borderId="22" xfId="0" applyFont="1" applyFill="1" applyBorder="1" applyAlignment="1">
      <alignment vertical="center" wrapText="1"/>
    </xf>
    <xf numFmtId="0" fontId="28" fillId="2" borderId="22" xfId="1" applyFont="1" applyFill="1" applyBorder="1" applyAlignment="1" applyProtection="1">
      <alignment horizontal="left" vertical="center" wrapText="1"/>
    </xf>
    <xf numFmtId="0" fontId="29" fillId="3" borderId="22" xfId="0" applyFont="1" applyFill="1" applyBorder="1" applyAlignment="1">
      <alignment vertical="center" wrapText="1"/>
    </xf>
    <xf numFmtId="0" fontId="26" fillId="2" borderId="22" xfId="0" applyFont="1" applyFill="1" applyBorder="1" applyAlignment="1">
      <alignment vertical="center" wrapText="1"/>
    </xf>
    <xf numFmtId="0" fontId="11" fillId="2" borderId="22" xfId="0" applyFont="1" applyFill="1" applyBorder="1" applyAlignment="1">
      <alignment vertical="center" wrapText="1"/>
    </xf>
    <xf numFmtId="0" fontId="16" fillId="10" borderId="22" xfId="0" applyFont="1" applyFill="1" applyBorder="1" applyAlignment="1">
      <alignment horizontal="right" vertical="center" wrapText="1"/>
    </xf>
    <xf numFmtId="0" fontId="11" fillId="0" borderId="22" xfId="0" applyFont="1" applyBorder="1" applyAlignment="1">
      <alignment vertical="center" wrapText="1"/>
    </xf>
    <xf numFmtId="0" fontId="26" fillId="0" borderId="22" xfId="0" applyFont="1" applyBorder="1" applyAlignment="1">
      <alignment horizontal="left" vertical="center" wrapText="1"/>
    </xf>
    <xf numFmtId="0" fontId="26" fillId="4" borderId="22" xfId="0" applyFont="1" applyFill="1" applyBorder="1" applyAlignment="1">
      <alignment vertical="center" wrapText="1"/>
    </xf>
    <xf numFmtId="0" fontId="16" fillId="10" borderId="23" xfId="0" applyFont="1" applyFill="1" applyBorder="1" applyAlignment="1">
      <alignment vertical="center" wrapText="1"/>
    </xf>
    <xf numFmtId="0" fontId="16" fillId="10" borderId="24" xfId="0" applyFont="1" applyFill="1" applyBorder="1" applyAlignment="1">
      <alignment vertical="center" wrapText="1"/>
    </xf>
    <xf numFmtId="0" fontId="16" fillId="10" borderId="25" xfId="0" applyFont="1" applyFill="1" applyBorder="1" applyAlignment="1">
      <alignment vertical="center" wrapText="1"/>
    </xf>
    <xf numFmtId="0" fontId="26" fillId="0" borderId="0" xfId="0" applyFont="1" applyAlignment="1">
      <alignment vertical="center" wrapText="1"/>
    </xf>
    <xf numFmtId="0" fontId="11" fillId="0" borderId="0" xfId="0" applyFont="1" applyAlignment="1">
      <alignment vertical="center" wrapText="1"/>
    </xf>
    <xf numFmtId="0" fontId="17" fillId="0" borderId="3" xfId="0" applyFont="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wrapText="1"/>
    </xf>
    <xf numFmtId="0" fontId="17" fillId="11" borderId="22" xfId="0" applyFont="1" applyFill="1" applyBorder="1" applyAlignment="1">
      <alignment horizontal="left" vertical="center" wrapText="1"/>
    </xf>
    <xf numFmtId="0" fontId="17" fillId="11" borderId="22" xfId="0" applyFont="1" applyFill="1" applyBorder="1" applyAlignment="1">
      <alignment horizontal="right" vertical="center" wrapText="1"/>
    </xf>
    <xf numFmtId="0" fontId="17" fillId="2" borderId="22"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7" fillId="0" borderId="0" xfId="0" applyFont="1" applyAlignment="1">
      <alignment horizontal="left" vertical="center" wrapText="1"/>
    </xf>
    <xf numFmtId="0" fontId="31" fillId="10" borderId="4"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30" fillId="0" borderId="22" xfId="0" applyFont="1" applyBorder="1" applyAlignment="1">
      <alignment horizontal="center" vertical="center" wrapText="1"/>
    </xf>
    <xf numFmtId="0" fontId="30" fillId="0" borderId="26" xfId="0" applyFont="1" applyBorder="1" applyAlignment="1">
      <alignment horizontal="center" vertical="center" wrapText="1"/>
    </xf>
    <xf numFmtId="0" fontId="30" fillId="11" borderId="26"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30" fillId="4" borderId="26" xfId="0" applyFont="1" applyFill="1" applyBorder="1" applyAlignment="1">
      <alignment horizontal="center" vertical="center" wrapText="1"/>
    </xf>
    <xf numFmtId="0" fontId="31" fillId="10" borderId="6" xfId="0" applyFont="1" applyFill="1" applyBorder="1" applyAlignment="1">
      <alignment horizontal="center" vertical="center" wrapText="1"/>
    </xf>
    <xf numFmtId="0" fontId="32" fillId="10" borderId="0" xfId="0" applyFont="1" applyFill="1" applyAlignment="1">
      <alignment horizontal="center" vertical="center" wrapText="1"/>
    </xf>
    <xf numFmtId="0" fontId="33" fillId="0" borderId="0" xfId="0" applyFont="1" applyAlignment="1">
      <alignment horizontal="center" vertical="center" wrapText="1"/>
    </xf>
    <xf numFmtId="0" fontId="30" fillId="0" borderId="0" xfId="0" applyFont="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7" fillId="8" borderId="9" xfId="0" applyFont="1" applyFill="1" applyBorder="1" applyAlignment="1">
      <alignment horizontal="left" vertical="center" wrapText="1"/>
    </xf>
    <xf numFmtId="0" fontId="7" fillId="8" borderId="9" xfId="0" applyFont="1" applyFill="1" applyBorder="1" applyAlignment="1">
      <alignment horizontal="center" vertical="center" wrapText="1"/>
    </xf>
    <xf numFmtId="0" fontId="34" fillId="0" borderId="0" xfId="0" applyFont="1"/>
    <xf numFmtId="0" fontId="35" fillId="8" borderId="9" xfId="0" applyFont="1" applyFill="1" applyBorder="1" applyAlignment="1">
      <alignment horizontal="center" vertical="center" wrapText="1"/>
    </xf>
    <xf numFmtId="0" fontId="7" fillId="8" borderId="9" xfId="0" applyFont="1" applyFill="1" applyBorder="1" applyAlignment="1">
      <alignment vertical="center" wrapText="1"/>
    </xf>
    <xf numFmtId="0" fontId="3" fillId="0" borderId="1" xfId="0" applyFont="1" applyBorder="1" applyAlignment="1">
      <alignment vertical="center" wrapText="1"/>
    </xf>
    <xf numFmtId="0" fontId="2" fillId="2" borderId="26" xfId="0" applyFont="1" applyFill="1" applyBorder="1" applyAlignment="1">
      <alignment vertical="center" wrapText="1"/>
    </xf>
    <xf numFmtId="0" fontId="2" fillId="3" borderId="26" xfId="0" applyFont="1" applyFill="1" applyBorder="1" applyAlignment="1">
      <alignment vertical="center" wrapText="1"/>
    </xf>
    <xf numFmtId="0" fontId="2" fillId="12" borderId="26" xfId="0" applyFont="1" applyFill="1" applyBorder="1" applyAlignment="1" applyProtection="1">
      <alignment vertical="center" wrapText="1"/>
      <protection locked="0"/>
    </xf>
    <xf numFmtId="0" fontId="2" fillId="11" borderId="26" xfId="0" applyFont="1" applyFill="1" applyBorder="1" applyAlignment="1">
      <alignment vertical="center" wrapText="1"/>
    </xf>
    <xf numFmtId="0" fontId="2" fillId="12" borderId="26" xfId="0" applyFont="1" applyFill="1" applyBorder="1" applyAlignment="1" applyProtection="1">
      <alignment horizontal="left" vertical="center" wrapText="1"/>
      <protection locked="0"/>
    </xf>
    <xf numFmtId="0" fontId="4" fillId="3" borderId="26" xfId="0" applyFont="1" applyFill="1" applyBorder="1" applyAlignment="1" applyProtection="1">
      <alignment vertical="center" wrapText="1"/>
      <protection locked="0"/>
    </xf>
    <xf numFmtId="0" fontId="2" fillId="3" borderId="26" xfId="0" applyFont="1" applyFill="1" applyBorder="1" applyAlignment="1" applyProtection="1">
      <alignment vertical="center" wrapText="1"/>
      <protection locked="0"/>
    </xf>
    <xf numFmtId="0" fontId="2" fillId="2" borderId="26" xfId="0" applyFont="1" applyFill="1" applyBorder="1" applyAlignment="1" applyProtection="1">
      <alignment vertical="center" wrapText="1"/>
      <protection locked="0"/>
    </xf>
    <xf numFmtId="0" fontId="23" fillId="3" borderId="26" xfId="0" applyFont="1" applyFill="1" applyBorder="1" applyAlignment="1" applyProtection="1">
      <alignment vertical="center" wrapText="1"/>
      <protection locked="0"/>
    </xf>
    <xf numFmtId="0" fontId="20" fillId="12" borderId="26" xfId="1" applyFont="1" applyFill="1" applyBorder="1" applyAlignment="1" applyProtection="1">
      <alignment vertical="center" wrapText="1"/>
      <protection locked="0"/>
    </xf>
    <xf numFmtId="0" fontId="4" fillId="12" borderId="26" xfId="0" applyFont="1" applyFill="1" applyBorder="1" applyAlignment="1" applyProtection="1">
      <alignment vertical="center" wrapText="1"/>
      <protection locked="0"/>
    </xf>
    <xf numFmtId="0" fontId="18" fillId="11" borderId="26" xfId="0" applyFont="1" applyFill="1" applyBorder="1" applyAlignment="1">
      <alignment vertical="center" wrapText="1"/>
    </xf>
    <xf numFmtId="0" fontId="4" fillId="2" borderId="26" xfId="0" applyFont="1" applyFill="1" applyBorder="1" applyAlignment="1" applyProtection="1">
      <alignment vertical="center" wrapText="1"/>
      <protection locked="0"/>
    </xf>
    <xf numFmtId="0" fontId="2" fillId="4" borderId="26" xfId="0" applyFont="1" applyFill="1" applyBorder="1" applyAlignment="1" applyProtection="1">
      <alignment vertical="center" wrapText="1"/>
      <protection locked="0"/>
    </xf>
    <xf numFmtId="0" fontId="17" fillId="10" borderId="27" xfId="0" applyFont="1" applyFill="1" applyBorder="1" applyAlignment="1">
      <alignment vertical="center" wrapText="1"/>
    </xf>
    <xf numFmtId="0" fontId="17" fillId="10" borderId="28" xfId="0" applyFont="1" applyFill="1" applyBorder="1" applyAlignment="1">
      <alignment vertical="center" wrapText="1"/>
    </xf>
    <xf numFmtId="0" fontId="17" fillId="10" borderId="29" xfId="0" applyFont="1" applyFill="1" applyBorder="1" applyAlignment="1">
      <alignment vertical="center" wrapText="1"/>
    </xf>
    <xf numFmtId="0" fontId="19" fillId="0" borderId="9" xfId="0" applyFont="1" applyBorder="1" applyAlignment="1">
      <alignment horizontal="center" vertical="center" wrapText="1"/>
    </xf>
    <xf numFmtId="0" fontId="25" fillId="2" borderId="9" xfId="1" applyFont="1" applyFill="1" applyBorder="1" applyAlignment="1" applyProtection="1">
      <alignment horizontal="center" vertical="center" wrapText="1"/>
    </xf>
    <xf numFmtId="0" fontId="20" fillId="2" borderId="9" xfId="1" applyFont="1" applyFill="1" applyBorder="1" applyAlignment="1" applyProtection="1">
      <alignment horizontal="center" vertical="center" wrapText="1"/>
    </xf>
    <xf numFmtId="0" fontId="26" fillId="3"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12" borderId="9" xfId="0" applyFont="1" applyFill="1" applyBorder="1" applyAlignment="1" applyProtection="1">
      <alignment horizontal="center" vertical="center" wrapText="1"/>
      <protection locked="0"/>
    </xf>
    <xf numFmtId="0" fontId="26" fillId="11" borderId="9"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6" fillId="6" borderId="9" xfId="0" applyFont="1" applyFill="1" applyBorder="1" applyAlignment="1">
      <alignment horizontal="center" vertical="center" wrapText="1"/>
    </xf>
    <xf numFmtId="164" fontId="2" fillId="0" borderId="9" xfId="0" applyNumberFormat="1" applyFont="1" applyBorder="1" applyAlignment="1">
      <alignment horizontal="center" vertical="center" wrapText="1"/>
    </xf>
    <xf numFmtId="164" fontId="4" fillId="0" borderId="9" xfId="0" applyNumberFormat="1" applyFont="1" applyBorder="1" applyAlignment="1">
      <alignment horizontal="center" vertical="center" wrapText="1"/>
    </xf>
    <xf numFmtId="0" fontId="4" fillId="11" borderId="9" xfId="0" applyFont="1" applyFill="1" applyBorder="1" applyAlignment="1">
      <alignment horizontal="center" vertical="center" wrapText="1"/>
    </xf>
    <xf numFmtId="0" fontId="11" fillId="0" borderId="9" xfId="0" applyFont="1" applyBorder="1" applyAlignment="1">
      <alignment horizontal="center" vertical="center" wrapText="1"/>
    </xf>
    <xf numFmtId="0" fontId="4" fillId="11" borderId="9" xfId="0" applyFont="1" applyFill="1" applyBorder="1" applyAlignment="1">
      <alignment horizontal="center" vertical="center"/>
    </xf>
    <xf numFmtId="164" fontId="26" fillId="11" borderId="9" xfId="0" applyNumberFormat="1" applyFont="1" applyFill="1" applyBorder="1" applyAlignment="1">
      <alignment horizontal="center" vertical="center" wrapText="1"/>
    </xf>
    <xf numFmtId="0" fontId="26"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2" fillId="0" borderId="9" xfId="0" applyFont="1" applyBorder="1" applyAlignment="1">
      <alignment wrapText="1"/>
    </xf>
    <xf numFmtId="0" fontId="26" fillId="4"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4" fillId="0" borderId="9" xfId="0" applyFont="1" applyBorder="1" applyAlignment="1">
      <alignment horizontal="right" vertical="center" wrapText="1"/>
    </xf>
    <xf numFmtId="0" fontId="4" fillId="0" borderId="6" xfId="0" applyFont="1" applyBorder="1" applyAlignment="1">
      <alignment horizontal="left" vertical="center" wrapText="1"/>
    </xf>
    <xf numFmtId="0" fontId="4" fillId="14" borderId="9" xfId="0" applyFont="1" applyFill="1" applyBorder="1" applyAlignment="1">
      <alignment horizontal="left" vertical="center" wrapText="1"/>
    </xf>
    <xf numFmtId="0" fontId="4" fillId="0" borderId="9" xfId="0" applyFont="1" applyBorder="1" applyAlignment="1">
      <alignment horizontal="left" vertical="center" wrapText="1" indent="1"/>
    </xf>
    <xf numFmtId="0" fontId="4" fillId="0" borderId="0" xfId="0" applyFont="1" applyAlignment="1">
      <alignment horizontal="left" vertical="center" wrapText="1" indent="1"/>
    </xf>
    <xf numFmtId="0" fontId="6"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4" fillId="12" borderId="7" xfId="0" applyFont="1" applyFill="1" applyBorder="1" applyAlignment="1" applyProtection="1">
      <alignment horizontal="left" vertical="center" wrapText="1"/>
      <protection locked="0"/>
    </xf>
    <xf numFmtId="0" fontId="4" fillId="12" borderId="11" xfId="0" applyFont="1" applyFill="1" applyBorder="1" applyAlignment="1" applyProtection="1">
      <alignment horizontal="left" vertical="center" wrapText="1"/>
      <protection locked="0"/>
    </xf>
    <xf numFmtId="0" fontId="4" fillId="12" borderId="8" xfId="0" applyFont="1" applyFill="1" applyBorder="1" applyAlignment="1" applyProtection="1">
      <alignment horizontal="left" vertical="center" wrapText="1"/>
      <protection locked="0"/>
    </xf>
    <xf numFmtId="0" fontId="4" fillId="12" borderId="1" xfId="0" applyFont="1" applyFill="1" applyBorder="1" applyAlignment="1" applyProtection="1">
      <alignment horizontal="left" vertical="center" wrapText="1"/>
      <protection locked="0"/>
    </xf>
    <xf numFmtId="0" fontId="4" fillId="12" borderId="12" xfId="0" applyFont="1" applyFill="1" applyBorder="1" applyAlignment="1" applyProtection="1">
      <alignment horizontal="left" vertical="center" wrapText="1"/>
      <protection locked="0"/>
    </xf>
    <xf numFmtId="0" fontId="4" fillId="12" borderId="2" xfId="0"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9" borderId="9"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14" fillId="0" borderId="9" xfId="0" applyFont="1" applyBorder="1" applyAlignment="1">
      <alignment horizontal="left" vertical="center" wrapText="1"/>
    </xf>
    <xf numFmtId="0" fontId="14" fillId="12" borderId="7" xfId="0" applyFont="1" applyFill="1" applyBorder="1" applyAlignment="1" applyProtection="1">
      <alignment horizontal="left" vertical="center" wrapText="1"/>
      <protection locked="0"/>
    </xf>
    <xf numFmtId="0" fontId="14" fillId="12" borderId="11" xfId="0" applyFont="1" applyFill="1" applyBorder="1" applyAlignment="1" applyProtection="1">
      <alignment horizontal="left" vertical="center" wrapText="1"/>
      <protection locked="0"/>
    </xf>
    <xf numFmtId="0" fontId="14" fillId="12" borderId="8" xfId="0" applyFont="1" applyFill="1" applyBorder="1" applyAlignment="1" applyProtection="1">
      <alignment horizontal="left" vertical="center" wrapText="1"/>
      <protection locked="0"/>
    </xf>
    <xf numFmtId="0" fontId="2" fillId="12" borderId="7" xfId="0" applyFont="1" applyFill="1" applyBorder="1" applyAlignment="1" applyProtection="1">
      <alignment horizontal="left" vertical="center" wrapText="1"/>
      <protection locked="0"/>
    </xf>
    <xf numFmtId="0" fontId="2" fillId="12" borderId="11" xfId="0" applyFont="1" applyFill="1" applyBorder="1" applyAlignment="1" applyProtection="1">
      <alignment horizontal="left" vertical="center" wrapText="1"/>
      <protection locked="0"/>
    </xf>
    <xf numFmtId="0" fontId="30" fillId="0" borderId="22" xfId="0" applyFont="1" applyBorder="1" applyAlignment="1">
      <alignment horizontal="center" vertical="center" wrapText="1"/>
    </xf>
    <xf numFmtId="0" fontId="30" fillId="11" borderId="22"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16" fillId="10" borderId="24" xfId="0" applyFont="1" applyFill="1" applyBorder="1" applyAlignment="1">
      <alignment horizontal="center" vertical="center" wrapText="1"/>
    </xf>
    <xf numFmtId="0" fontId="16" fillId="10" borderId="25" xfId="0" applyFont="1" applyFill="1" applyBorder="1" applyAlignment="1">
      <alignment horizontal="center" vertical="center" wrapText="1"/>
    </xf>
    <xf numFmtId="0" fontId="17" fillId="10" borderId="27" xfId="0" applyFont="1" applyFill="1" applyBorder="1" applyAlignment="1">
      <alignment horizontal="center" vertical="center" wrapText="1"/>
    </xf>
    <xf numFmtId="0" fontId="17" fillId="10" borderId="28" xfId="0" applyFont="1" applyFill="1" applyBorder="1" applyAlignment="1">
      <alignment horizontal="center" vertical="center" wrapText="1"/>
    </xf>
    <xf numFmtId="0" fontId="17" fillId="10" borderId="29" xfId="0" applyFont="1" applyFill="1" applyBorder="1" applyAlignment="1">
      <alignment horizontal="center" vertical="center" wrapText="1"/>
    </xf>
    <xf numFmtId="0" fontId="2" fillId="0" borderId="26" xfId="0" applyFont="1" applyBorder="1" applyAlignment="1">
      <alignment horizontal="center" vertical="center" wrapText="1"/>
    </xf>
    <xf numFmtId="0" fontId="26" fillId="0" borderId="22" xfId="0" applyFont="1" applyBorder="1" applyAlignment="1">
      <alignment horizontal="center" vertical="center" wrapText="1"/>
    </xf>
    <xf numFmtId="0" fontId="16" fillId="0" borderId="22" xfId="0" applyFont="1" applyBorder="1" applyAlignment="1">
      <alignment horizontal="right" vertical="center" wrapText="1"/>
    </xf>
    <xf numFmtId="0" fontId="2" fillId="12" borderId="9" xfId="0" applyFont="1" applyFill="1" applyBorder="1" applyAlignment="1" applyProtection="1">
      <alignment horizontal="center" vertical="center" wrapText="1"/>
      <protection locked="0"/>
    </xf>
    <xf numFmtId="0" fontId="17" fillId="0" borderId="22" xfId="0" applyFont="1" applyBorder="1" applyAlignment="1">
      <alignment horizontal="right" vertical="center" wrapText="1"/>
    </xf>
    <xf numFmtId="0" fontId="17" fillId="0" borderId="22" xfId="0" applyFont="1" applyBorder="1" applyAlignment="1">
      <alignment horizontal="left" vertical="center" wrapText="1"/>
    </xf>
    <xf numFmtId="0" fontId="18" fillId="0" borderId="22" xfId="0" applyFont="1" applyBorder="1" applyAlignment="1">
      <alignment horizontal="left" vertical="center" wrapText="1"/>
    </xf>
    <xf numFmtId="0" fontId="2" fillId="0" borderId="9" xfId="0" applyFont="1" applyBorder="1" applyAlignment="1">
      <alignment horizontal="center" vertical="center" wrapText="1"/>
    </xf>
    <xf numFmtId="0" fontId="2" fillId="0" borderId="9" xfId="0" applyFont="1" applyBorder="1" applyAlignment="1">
      <alignment horizontal="left" vertical="center" wrapText="1"/>
    </xf>
    <xf numFmtId="0" fontId="6" fillId="6" borderId="7" xfId="0" applyFont="1" applyFill="1" applyBorder="1" applyAlignment="1">
      <alignment horizontal="right" vertical="center" wrapText="1"/>
    </xf>
    <xf numFmtId="0" fontId="6" fillId="6" borderId="11" xfId="0" applyFont="1" applyFill="1" applyBorder="1" applyAlignment="1">
      <alignment horizontal="right" vertical="center" wrapText="1"/>
    </xf>
    <xf numFmtId="0" fontId="6" fillId="6" borderId="8" xfId="0" applyFont="1" applyFill="1" applyBorder="1" applyAlignment="1">
      <alignment horizontal="right" vertical="center" wrapText="1"/>
    </xf>
    <xf numFmtId="0" fontId="6" fillId="6" borderId="7"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0" xfId="0" applyFont="1" applyFill="1" applyAlignment="1">
      <alignment horizontal="center" vertical="center" wrapText="1"/>
    </xf>
    <xf numFmtId="0" fontId="5" fillId="6" borderId="21" xfId="0" applyFont="1" applyFill="1" applyBorder="1" applyAlignment="1">
      <alignment horizontal="center" vertical="center" wrapText="1"/>
    </xf>
    <xf numFmtId="49" fontId="4" fillId="12" borderId="7" xfId="0" applyNumberFormat="1" applyFont="1" applyFill="1" applyBorder="1" applyAlignment="1" applyProtection="1">
      <alignment horizontal="left" vertical="center"/>
      <protection locked="0"/>
    </xf>
    <xf numFmtId="49" fontId="4" fillId="12" borderId="8" xfId="0" applyNumberFormat="1" applyFont="1" applyFill="1" applyBorder="1" applyAlignment="1" applyProtection="1">
      <alignment horizontal="left" vertical="center"/>
      <protection locked="0"/>
    </xf>
    <xf numFmtId="1" fontId="18" fillId="12" borderId="9" xfId="0" applyNumberFormat="1" applyFont="1" applyFill="1" applyBorder="1" applyAlignment="1" applyProtection="1">
      <alignment horizontal="left" vertical="center" wrapText="1"/>
      <protection locked="0"/>
    </xf>
    <xf numFmtId="14" fontId="4" fillId="16" borderId="9" xfId="0" applyNumberFormat="1" applyFont="1" applyFill="1" applyBorder="1" applyAlignment="1" applyProtection="1">
      <alignment horizontal="left" vertical="center" wrapText="1"/>
      <protection locked="0"/>
    </xf>
    <xf numFmtId="14" fontId="4" fillId="12" borderId="3" xfId="0" applyNumberFormat="1" applyFont="1" applyFill="1" applyBorder="1" applyAlignment="1" applyProtection="1">
      <alignment horizontal="left" vertical="center" wrapText="1"/>
      <protection locked="0"/>
    </xf>
    <xf numFmtId="0" fontId="5" fillId="16" borderId="9" xfId="0" applyFont="1" applyFill="1" applyBorder="1" applyAlignment="1">
      <alignment vertical="center" wrapText="1"/>
    </xf>
    <xf numFmtId="0" fontId="4" fillId="16" borderId="7" xfId="0" applyFont="1" applyFill="1" applyBorder="1" applyAlignment="1" applyProtection="1">
      <alignment horizontal="left" vertical="center" wrapText="1"/>
      <protection locked="0"/>
    </xf>
    <xf numFmtId="0" fontId="4" fillId="16" borderId="11" xfId="0" applyFont="1" applyFill="1" applyBorder="1" applyAlignment="1" applyProtection="1">
      <alignment horizontal="left" vertical="center" wrapText="1"/>
      <protection locked="0"/>
    </xf>
    <xf numFmtId="0" fontId="4" fillId="16" borderId="8" xfId="0" applyFont="1" applyFill="1" applyBorder="1" applyAlignment="1" applyProtection="1">
      <alignment horizontal="left" vertical="center" wrapText="1"/>
      <protection locked="0"/>
    </xf>
    <xf numFmtId="49" fontId="4" fillId="0" borderId="9" xfId="0" applyNumberFormat="1" applyFont="1" applyFill="1" applyBorder="1" applyAlignment="1" applyProtection="1">
      <alignment horizontal="left" vertical="center" wrapText="1"/>
    </xf>
    <xf numFmtId="1" fontId="4" fillId="0" borderId="9" xfId="0" applyNumberFormat="1" applyFont="1" applyFill="1" applyBorder="1" applyAlignment="1" applyProtection="1">
      <alignment horizontal="left" vertical="center" wrapText="1"/>
    </xf>
    <xf numFmtId="1" fontId="4" fillId="0" borderId="9" xfId="0" applyNumberFormat="1" applyFont="1" applyFill="1" applyBorder="1" applyAlignment="1" applyProtection="1">
      <alignment horizontal="left" vertical="center"/>
    </xf>
    <xf numFmtId="1" fontId="4" fillId="0" borderId="6" xfId="0" applyNumberFormat="1" applyFont="1" applyFill="1" applyBorder="1" applyAlignment="1" applyProtection="1">
      <alignment horizontal="center" vertical="center" wrapText="1"/>
    </xf>
    <xf numFmtId="49" fontId="4" fillId="0" borderId="9" xfId="0" applyNumberFormat="1" applyFont="1" applyFill="1" applyBorder="1" applyAlignment="1" applyProtection="1">
      <alignment horizontal="center" vertical="center" wrapText="1"/>
    </xf>
  </cellXfs>
  <cellStyles count="2">
    <cellStyle name="Hyperlink" xfId="1" builtinId="8"/>
    <cellStyle name="Normal" xfId="0" builtinId="0"/>
  </cellStyles>
  <dxfs count="31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colors>
    <mruColors>
      <color rgb="FFFFFAEB"/>
      <color rgb="FFFFFC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1" Type="http://schemas.openxmlformats.org/officeDocument/2006/relationships/image" Target="../media/image1.jfif"/></Relationships>
</file>

<file path=xl/drawings/_rels/drawing3.xml.rels><?xml version="1.0" encoding="UTF-8" standalone="yes"?>
<Relationships xmlns="http://schemas.openxmlformats.org/package/2006/relationships"><Relationship Id="rId1" Type="http://schemas.openxmlformats.org/officeDocument/2006/relationships/image" Target="../media/image1.jfif"/></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167641</xdr:colOff>
      <xdr:row>0</xdr:row>
      <xdr:rowOff>160020</xdr:rowOff>
    </xdr:from>
    <xdr:to>
      <xdr:col>0</xdr:col>
      <xdr:colOff>1063625</xdr:colOff>
      <xdr:row>0</xdr:row>
      <xdr:rowOff>1063624</xdr:rowOff>
    </xdr:to>
    <xdr:pic>
      <xdr:nvPicPr>
        <xdr:cNvPr id="2" name="Picture 1">
          <a:extLst>
            <a:ext uri="{FF2B5EF4-FFF2-40B4-BE49-F238E27FC236}">
              <a16:creationId xmlns:a16="http://schemas.microsoft.com/office/drawing/2014/main" id="{D2FEFAEC-CB03-4619-9CD2-EF1C49505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1" y="160020"/>
          <a:ext cx="882014" cy="891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178685</xdr:colOff>
      <xdr:row>0</xdr:row>
      <xdr:rowOff>82716</xdr:rowOff>
    </xdr:from>
    <xdr:to>
      <xdr:col>0</xdr:col>
      <xdr:colOff>1058159</xdr:colOff>
      <xdr:row>0</xdr:row>
      <xdr:rowOff>969810</xdr:rowOff>
    </xdr:to>
    <xdr:pic>
      <xdr:nvPicPr>
        <xdr:cNvPr id="2" name="Picture 1">
          <a:extLst>
            <a:ext uri="{FF2B5EF4-FFF2-40B4-BE49-F238E27FC236}">
              <a16:creationId xmlns:a16="http://schemas.microsoft.com/office/drawing/2014/main" id="{99099B82-2DAB-4AFD-9542-8AA43CC7A5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685" y="82716"/>
          <a:ext cx="882014" cy="8896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99060</xdr:colOff>
      <xdr:row>0</xdr:row>
      <xdr:rowOff>60960</xdr:rowOff>
    </xdr:from>
    <xdr:to>
      <xdr:col>0</xdr:col>
      <xdr:colOff>974724</xdr:colOff>
      <xdr:row>0</xdr:row>
      <xdr:rowOff>932814</xdr:rowOff>
    </xdr:to>
    <xdr:pic>
      <xdr:nvPicPr>
        <xdr:cNvPr id="3" name="Picture 2">
          <a:extLst>
            <a:ext uri="{FF2B5EF4-FFF2-40B4-BE49-F238E27FC236}">
              <a16:creationId xmlns:a16="http://schemas.microsoft.com/office/drawing/2014/main" id="{0C50E4F0-34A2-479F-934F-91612EA4DB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60960"/>
          <a:ext cx="881379" cy="8832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175260</xdr:colOff>
      <xdr:row>0</xdr:row>
      <xdr:rowOff>83820</xdr:rowOff>
    </xdr:from>
    <xdr:to>
      <xdr:col>0</xdr:col>
      <xdr:colOff>1047114</xdr:colOff>
      <xdr:row>0</xdr:row>
      <xdr:rowOff>970914</xdr:rowOff>
    </xdr:to>
    <xdr:pic>
      <xdr:nvPicPr>
        <xdr:cNvPr id="3" name="Picture 2">
          <a:extLst>
            <a:ext uri="{FF2B5EF4-FFF2-40B4-BE49-F238E27FC236}">
              <a16:creationId xmlns:a16="http://schemas.microsoft.com/office/drawing/2014/main" id="{7EEF21CA-CE61-472C-8CE2-5681F86CA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83820"/>
          <a:ext cx="881379" cy="8832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178685</xdr:colOff>
      <xdr:row>0</xdr:row>
      <xdr:rowOff>82716</xdr:rowOff>
    </xdr:from>
    <xdr:ext cx="882014" cy="889634"/>
    <xdr:pic>
      <xdr:nvPicPr>
        <xdr:cNvPr id="2" name="Picture 1">
          <a:extLst>
            <a:ext uri="{FF2B5EF4-FFF2-40B4-BE49-F238E27FC236}">
              <a16:creationId xmlns:a16="http://schemas.microsoft.com/office/drawing/2014/main" id="{F164A7A3-453B-48BE-9703-BC5696FE41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685" y="82716"/>
          <a:ext cx="882014" cy="889634"/>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D9B1-E2AB-4FFF-B068-58274AA3B69F}">
  <sheetPr>
    <pageSetUpPr fitToPage="1"/>
  </sheetPr>
  <dimension ref="A1:F120"/>
  <sheetViews>
    <sheetView tabSelected="1" zoomScale="85" zoomScaleNormal="85" workbookViewId="0">
      <selection activeCell="B45" sqref="B45:E45"/>
    </sheetView>
  </sheetViews>
  <sheetFormatPr defaultRowHeight="15" x14ac:dyDescent="0.3"/>
  <cols>
    <col min="1" max="1" width="71.33203125" style="2" customWidth="1"/>
    <col min="2" max="2" width="26.33203125" style="4" customWidth="1"/>
    <col min="3" max="3" width="82.6640625" style="6" customWidth="1"/>
    <col min="4" max="4" width="41.109375" style="4" customWidth="1"/>
    <col min="5" max="5" width="41.109375" style="2" customWidth="1"/>
    <col min="6" max="6" width="25.5546875" customWidth="1"/>
  </cols>
  <sheetData>
    <row r="1" spans="1:5" ht="88.2" customHeight="1" x14ac:dyDescent="0.3">
      <c r="A1" s="207" t="s">
        <v>0</v>
      </c>
      <c r="B1" s="207"/>
      <c r="C1" s="208"/>
      <c r="D1" s="208"/>
      <c r="E1" s="208"/>
    </row>
    <row r="2" spans="1:5" ht="30" customHeight="1" x14ac:dyDescent="0.3">
      <c r="A2" s="8" t="s">
        <v>1</v>
      </c>
      <c r="B2" s="212"/>
      <c r="C2" s="213"/>
      <c r="D2" s="213"/>
      <c r="E2" s="214"/>
    </row>
    <row r="3" spans="1:5" ht="30" customHeight="1" x14ac:dyDescent="0.3">
      <c r="A3" s="8" t="s">
        <v>2</v>
      </c>
      <c r="B3" s="212"/>
      <c r="C3" s="213"/>
      <c r="D3" s="213"/>
      <c r="E3" s="214"/>
    </row>
    <row r="4" spans="1:5" s="26" customFormat="1" ht="46.95" customHeight="1" x14ac:dyDescent="0.3">
      <c r="A4" s="8" t="s">
        <v>3</v>
      </c>
      <c r="B4" s="212"/>
      <c r="C4" s="213"/>
      <c r="D4" s="213"/>
      <c r="E4" s="214"/>
    </row>
    <row r="5" spans="1:5" s="26" customFormat="1" ht="13.8" customHeight="1" x14ac:dyDescent="0.3">
      <c r="A5" s="102"/>
      <c r="B5" s="103"/>
      <c r="C5" s="100"/>
      <c r="D5" s="100"/>
      <c r="E5" s="101"/>
    </row>
    <row r="6" spans="1:5" s="26" customFormat="1" ht="15.6" customHeight="1" x14ac:dyDescent="0.3">
      <c r="A6" s="222" t="s">
        <v>4</v>
      </c>
      <c r="B6" s="58"/>
      <c r="C6" s="215"/>
      <c r="D6" s="216"/>
      <c r="E6" s="217"/>
    </row>
    <row r="7" spans="1:5" s="26" customFormat="1" ht="15.6" customHeight="1" x14ac:dyDescent="0.3">
      <c r="A7" s="223"/>
      <c r="B7" s="58"/>
      <c r="C7" s="215"/>
      <c r="D7" s="216"/>
      <c r="E7" s="217"/>
    </row>
    <row r="8" spans="1:5" s="26" customFormat="1" ht="15.6" customHeight="1" x14ac:dyDescent="0.3">
      <c r="A8" s="223"/>
      <c r="B8" s="58"/>
      <c r="C8" s="47"/>
      <c r="D8" s="48"/>
      <c r="E8" s="43"/>
    </row>
    <row r="9" spans="1:5" s="26" customFormat="1" ht="15.6" customHeight="1" x14ac:dyDescent="0.3">
      <c r="A9" s="223"/>
      <c r="B9" s="58"/>
      <c r="C9" s="47"/>
      <c r="D9" s="48"/>
      <c r="E9" s="43"/>
    </row>
    <row r="10" spans="1:5" s="26" customFormat="1" ht="15.6" customHeight="1" x14ac:dyDescent="0.3">
      <c r="A10" s="223"/>
      <c r="B10" s="58"/>
      <c r="C10" s="47"/>
      <c r="D10" s="48"/>
      <c r="E10" s="43"/>
    </row>
    <row r="11" spans="1:5" s="26" customFormat="1" ht="15.6" customHeight="1" x14ac:dyDescent="0.3">
      <c r="A11" s="223"/>
      <c r="B11" s="58"/>
      <c r="C11" s="47"/>
      <c r="D11" s="48"/>
      <c r="E11" s="43"/>
    </row>
    <row r="12" spans="1:5" s="26" customFormat="1" ht="15.6" customHeight="1" x14ac:dyDescent="0.3">
      <c r="A12" s="223"/>
      <c r="B12" s="58"/>
      <c r="C12" s="47"/>
      <c r="D12" s="48"/>
      <c r="E12" s="43"/>
    </row>
    <row r="13" spans="1:5" s="26" customFormat="1" ht="15.6" customHeight="1" x14ac:dyDescent="0.3">
      <c r="A13" s="223"/>
      <c r="B13" s="58"/>
      <c r="C13" s="47"/>
      <c r="D13" s="48"/>
      <c r="E13" s="43"/>
    </row>
    <row r="14" spans="1:5" s="26" customFormat="1" ht="15.6" customHeight="1" x14ac:dyDescent="0.3">
      <c r="A14" s="223"/>
      <c r="B14" s="58"/>
      <c r="C14" s="47"/>
      <c r="D14" s="48"/>
      <c r="E14" s="43"/>
    </row>
    <row r="15" spans="1:5" s="26" customFormat="1" ht="15.6" customHeight="1" x14ac:dyDescent="0.3">
      <c r="A15" s="223"/>
      <c r="B15" s="58"/>
      <c r="C15" s="47"/>
      <c r="D15" s="48"/>
      <c r="E15" s="43"/>
    </row>
    <row r="16" spans="1:5" s="26" customFormat="1" ht="15.6" customHeight="1" x14ac:dyDescent="0.3">
      <c r="A16" s="223"/>
      <c r="B16" s="58"/>
      <c r="C16" s="47"/>
      <c r="D16" s="48"/>
      <c r="E16" s="43"/>
    </row>
    <row r="17" spans="1:5" s="26" customFormat="1" ht="15.6" customHeight="1" x14ac:dyDescent="0.3">
      <c r="A17" s="223"/>
      <c r="B17" s="58"/>
      <c r="C17" s="47"/>
      <c r="D17" s="48"/>
      <c r="E17" s="43"/>
    </row>
    <row r="18" spans="1:5" s="26" customFormat="1" ht="15.6" customHeight="1" x14ac:dyDescent="0.3">
      <c r="A18" s="223"/>
      <c r="B18" s="58"/>
      <c r="C18" s="47"/>
      <c r="D18" s="48"/>
      <c r="E18" s="43"/>
    </row>
    <row r="19" spans="1:5" s="26" customFormat="1" ht="15.6" customHeight="1" x14ac:dyDescent="0.3">
      <c r="A19" s="223"/>
      <c r="B19" s="58"/>
      <c r="C19" s="47"/>
      <c r="D19" s="48"/>
      <c r="E19" s="43"/>
    </row>
    <row r="20" spans="1:5" s="26" customFormat="1" ht="15.6" customHeight="1" x14ac:dyDescent="0.3">
      <c r="A20" s="223"/>
      <c r="B20" s="58"/>
      <c r="C20" s="47"/>
      <c r="D20" s="48"/>
      <c r="E20" s="43"/>
    </row>
    <row r="21" spans="1:5" s="26" customFormat="1" ht="15.6" customHeight="1" x14ac:dyDescent="0.3">
      <c r="A21" s="223"/>
      <c r="B21" s="265"/>
      <c r="C21" s="47"/>
      <c r="D21" s="48"/>
      <c r="E21" s="43"/>
    </row>
    <row r="22" spans="1:5" s="26" customFormat="1" ht="15.6" x14ac:dyDescent="0.3">
      <c r="A22" s="266"/>
      <c r="B22" s="264"/>
      <c r="C22" s="267"/>
      <c r="D22" s="268"/>
      <c r="E22" s="269"/>
    </row>
    <row r="23" spans="1:5" s="26" customFormat="1" ht="45.6" customHeight="1" x14ac:dyDescent="0.3">
      <c r="A23" s="222" t="s">
        <v>733</v>
      </c>
      <c r="B23" s="273" t="s">
        <v>661</v>
      </c>
      <c r="C23" s="274" t="s">
        <v>1128</v>
      </c>
      <c r="D23" s="274" t="s">
        <v>33</v>
      </c>
      <c r="E23" s="270"/>
    </row>
    <row r="24" spans="1:5" s="26" customFormat="1" ht="15.6" customHeight="1" x14ac:dyDescent="0.3">
      <c r="A24" s="223"/>
      <c r="B24" s="271">
        <f>'Site Visits'!B4</f>
        <v>0</v>
      </c>
      <c r="C24" s="271">
        <f>'Site Visits'!B3</f>
        <v>0</v>
      </c>
      <c r="D24" s="272">
        <f>'Site Visits'!B7</f>
        <v>0</v>
      </c>
      <c r="E24" s="270"/>
    </row>
    <row r="25" spans="1:5" s="26" customFormat="1" ht="15.6" customHeight="1" x14ac:dyDescent="0.3">
      <c r="A25" s="223"/>
      <c r="B25" s="271">
        <f>'Site Visits'!C4</f>
        <v>0</v>
      </c>
      <c r="C25" s="271">
        <f>'Site Visits'!C3</f>
        <v>0</v>
      </c>
      <c r="D25" s="272">
        <f>'Site Visits'!C7</f>
        <v>0</v>
      </c>
      <c r="E25" s="270"/>
    </row>
    <row r="26" spans="1:5" s="26" customFormat="1" ht="15.6" customHeight="1" x14ac:dyDescent="0.3">
      <c r="A26" s="223"/>
      <c r="B26" s="271">
        <f>'Site Visits'!D4</f>
        <v>0</v>
      </c>
      <c r="C26" s="271">
        <f>'Site Visits'!D3</f>
        <v>0</v>
      </c>
      <c r="D26" s="272">
        <f>'Site Visits'!D7</f>
        <v>0</v>
      </c>
      <c r="E26" s="270"/>
    </row>
    <row r="27" spans="1:5" s="26" customFormat="1" ht="15.6" customHeight="1" x14ac:dyDescent="0.3">
      <c r="A27" s="223"/>
      <c r="B27" s="271">
        <f>'Site Visits'!E4</f>
        <v>0</v>
      </c>
      <c r="C27" s="271">
        <f>'Site Visits'!E3</f>
        <v>0</v>
      </c>
      <c r="D27" s="272">
        <f>'Site Visits'!E7</f>
        <v>0</v>
      </c>
      <c r="E27" s="270"/>
    </row>
    <row r="28" spans="1:5" s="26" customFormat="1" ht="15.6" customHeight="1" x14ac:dyDescent="0.3">
      <c r="A28" s="223"/>
      <c r="B28" s="271">
        <f>'Site Visits'!F4</f>
        <v>0</v>
      </c>
      <c r="C28" s="271">
        <f>'Site Visits'!F3</f>
        <v>0</v>
      </c>
      <c r="D28" s="272">
        <f>'Site Visits'!F7</f>
        <v>0</v>
      </c>
      <c r="E28" s="270"/>
    </row>
    <row r="29" spans="1:5" s="26" customFormat="1" ht="15.6" customHeight="1" x14ac:dyDescent="0.3">
      <c r="A29" s="223"/>
      <c r="B29" s="271">
        <f>'Site Visits'!G4</f>
        <v>0</v>
      </c>
      <c r="C29" s="271">
        <f>'Site Visits'!G3</f>
        <v>0</v>
      </c>
      <c r="D29" s="272">
        <f>'Site Visits'!G7</f>
        <v>0</v>
      </c>
      <c r="E29" s="270"/>
    </row>
    <row r="30" spans="1:5" s="26" customFormat="1" ht="15.6" customHeight="1" x14ac:dyDescent="0.3">
      <c r="A30" s="223"/>
      <c r="B30" s="271">
        <f>'Site Visits'!H4</f>
        <v>0</v>
      </c>
      <c r="C30" s="271">
        <f>'Site Visits'!H3</f>
        <v>0</v>
      </c>
      <c r="D30" s="272">
        <f>'Site Visits'!H7</f>
        <v>0</v>
      </c>
      <c r="E30" s="270"/>
    </row>
    <row r="31" spans="1:5" s="26" customFormat="1" ht="15.6" customHeight="1" x14ac:dyDescent="0.3">
      <c r="A31" s="223"/>
      <c r="B31" s="271">
        <f>'Site Visits'!I4</f>
        <v>0</v>
      </c>
      <c r="C31" s="271">
        <f>'Site Visits'!I3</f>
        <v>0</v>
      </c>
      <c r="D31" s="272">
        <f>'Site Visits'!I7</f>
        <v>0</v>
      </c>
      <c r="E31" s="270"/>
    </row>
    <row r="32" spans="1:5" s="26" customFormat="1" ht="15.6" customHeight="1" x14ac:dyDescent="0.3">
      <c r="A32" s="223"/>
      <c r="B32" s="271">
        <f>'Site Visits'!J4</f>
        <v>0</v>
      </c>
      <c r="C32" s="271">
        <f>'Site Visits'!J3</f>
        <v>0</v>
      </c>
      <c r="D32" s="272">
        <f>'Site Visits'!J7</f>
        <v>0</v>
      </c>
      <c r="E32" s="270"/>
    </row>
    <row r="33" spans="1:5" s="26" customFormat="1" ht="15.6" customHeight="1" x14ac:dyDescent="0.3">
      <c r="A33" s="223"/>
      <c r="B33" s="271">
        <f>'Site Visits'!K4</f>
        <v>0</v>
      </c>
      <c r="C33" s="271">
        <f>'Site Visits'!K3</f>
        <v>0</v>
      </c>
      <c r="D33" s="272">
        <f>'Site Visits'!K7</f>
        <v>0</v>
      </c>
      <c r="E33" s="270"/>
    </row>
    <row r="34" spans="1:5" s="26" customFormat="1" ht="15.6" customHeight="1" x14ac:dyDescent="0.3">
      <c r="A34" s="223"/>
      <c r="B34" s="271">
        <f>'Site Visits'!L4</f>
        <v>0</v>
      </c>
      <c r="C34" s="271">
        <f>'Site Visits'!L3</f>
        <v>0</v>
      </c>
      <c r="D34" s="272">
        <f>'Site Visits'!L7</f>
        <v>0</v>
      </c>
      <c r="E34" s="270"/>
    </row>
    <row r="35" spans="1:5" s="26" customFormat="1" ht="15.6" customHeight="1" x14ac:dyDescent="0.3">
      <c r="A35" s="223"/>
      <c r="B35" s="271">
        <f>'Site Visits'!M4</f>
        <v>0</v>
      </c>
      <c r="C35" s="271">
        <f>'Site Visits'!M3</f>
        <v>0</v>
      </c>
      <c r="D35" s="272">
        <f>'Site Visits'!M7</f>
        <v>0</v>
      </c>
      <c r="E35" s="270"/>
    </row>
    <row r="36" spans="1:5" s="26" customFormat="1" ht="15.6" customHeight="1" x14ac:dyDescent="0.3">
      <c r="A36" s="223"/>
      <c r="B36" s="271">
        <f>'Site Visits'!N4</f>
        <v>0</v>
      </c>
      <c r="C36" s="271">
        <f>'Site Visits'!N3</f>
        <v>0</v>
      </c>
      <c r="D36" s="272">
        <f>'Site Visits'!N7</f>
        <v>0</v>
      </c>
      <c r="E36" s="270"/>
    </row>
    <row r="37" spans="1:5" s="26" customFormat="1" ht="15.6" customHeight="1" x14ac:dyDescent="0.3">
      <c r="A37" s="223"/>
      <c r="B37" s="271">
        <f>'Site Visits'!O4</f>
        <v>0</v>
      </c>
      <c r="C37" s="271">
        <f>'Site Visits'!O3</f>
        <v>0</v>
      </c>
      <c r="D37" s="272">
        <f>'Site Visits'!O7</f>
        <v>0</v>
      </c>
      <c r="E37" s="270"/>
    </row>
    <row r="38" spans="1:5" s="26" customFormat="1" ht="15.6" customHeight="1" x14ac:dyDescent="0.3">
      <c r="A38" s="223"/>
      <c r="B38" s="271">
        <f>'Site Visits'!P4</f>
        <v>0</v>
      </c>
      <c r="C38" s="271">
        <f>'Site Visits'!P3</f>
        <v>0</v>
      </c>
      <c r="D38" s="272">
        <f>'Site Visits'!P7</f>
        <v>0</v>
      </c>
      <c r="E38" s="270"/>
    </row>
    <row r="39" spans="1:5" s="26" customFormat="1" ht="15.6" customHeight="1" x14ac:dyDescent="0.3">
      <c r="A39" s="223"/>
      <c r="B39" s="271">
        <f>'Site Visits'!Q4</f>
        <v>0</v>
      </c>
      <c r="C39" s="271">
        <f>'Site Visits'!Q3</f>
        <v>0</v>
      </c>
      <c r="D39" s="272">
        <f>'Site Visits'!Q7</f>
        <v>0</v>
      </c>
      <c r="E39" s="270"/>
    </row>
    <row r="40" spans="1:5" s="26" customFormat="1" ht="15.6" customHeight="1" x14ac:dyDescent="0.3">
      <c r="A40" s="223"/>
      <c r="B40" s="271">
        <f>'Site Visits'!R4</f>
        <v>0</v>
      </c>
      <c r="C40" s="271">
        <f>'Site Visits'!R3</f>
        <v>0</v>
      </c>
      <c r="D40" s="272">
        <f>'Site Visits'!R7</f>
        <v>0</v>
      </c>
      <c r="E40" s="270"/>
    </row>
    <row r="41" spans="1:5" s="26" customFormat="1" ht="15.6" customHeight="1" x14ac:dyDescent="0.3">
      <c r="A41" s="223"/>
      <c r="B41" s="271">
        <f>'Site Visits'!S4</f>
        <v>0</v>
      </c>
      <c r="C41" s="271">
        <f>'Site Visits'!S3</f>
        <v>0</v>
      </c>
      <c r="D41" s="272">
        <f>'Site Visits'!S7</f>
        <v>0</v>
      </c>
      <c r="E41" s="270"/>
    </row>
    <row r="42" spans="1:5" s="26" customFormat="1" ht="15.6" customHeight="1" x14ac:dyDescent="0.3">
      <c r="A42" s="223"/>
      <c r="B42" s="271">
        <f>'Site Visits'!T4</f>
        <v>0</v>
      </c>
      <c r="C42" s="271">
        <f>'Site Visits'!T3</f>
        <v>0</v>
      </c>
      <c r="D42" s="272">
        <f>'Site Visits'!T7</f>
        <v>0</v>
      </c>
      <c r="E42" s="270"/>
    </row>
    <row r="43" spans="1:5" s="26" customFormat="1" ht="15.6" customHeight="1" x14ac:dyDescent="0.3">
      <c r="A43" s="223"/>
      <c r="B43" s="271">
        <f>'Site Visits'!U4</f>
        <v>0</v>
      </c>
      <c r="C43" s="271">
        <f>'Site Visits'!U3</f>
        <v>0</v>
      </c>
      <c r="D43" s="272">
        <f>'Site Visits'!U7</f>
        <v>0</v>
      </c>
      <c r="E43" s="270"/>
    </row>
    <row r="44" spans="1:5" s="26" customFormat="1" ht="13.8" customHeight="1" x14ac:dyDescent="0.3">
      <c r="A44" s="97"/>
      <c r="B44" s="98"/>
      <c r="C44" s="99"/>
      <c r="D44" s="100"/>
      <c r="E44" s="101"/>
    </row>
    <row r="45" spans="1:5" s="26" customFormat="1" ht="168" customHeight="1" x14ac:dyDescent="0.3">
      <c r="A45" s="8" t="s">
        <v>5</v>
      </c>
      <c r="B45" s="212"/>
      <c r="C45" s="213"/>
      <c r="D45" s="213"/>
      <c r="E45" s="214"/>
    </row>
    <row r="46" spans="1:5" s="26" customFormat="1" ht="168" customHeight="1" x14ac:dyDescent="0.3">
      <c r="A46" s="8" t="s">
        <v>6</v>
      </c>
      <c r="B46" s="215"/>
      <c r="C46" s="216"/>
      <c r="D46" s="216"/>
      <c r="E46" s="217"/>
    </row>
    <row r="47" spans="1:5" s="26" customFormat="1" ht="14.4" customHeight="1" x14ac:dyDescent="0.3">
      <c r="A47" s="104"/>
      <c r="B47" s="105"/>
      <c r="C47" s="95"/>
      <c r="D47" s="95"/>
      <c r="E47" s="96"/>
    </row>
    <row r="48" spans="1:5" ht="58.95" customHeight="1" x14ac:dyDescent="0.3">
      <c r="A48" s="218" t="s">
        <v>7</v>
      </c>
      <c r="B48" s="49">
        <f>E111</f>
        <v>0</v>
      </c>
      <c r="C48" s="50" t="s">
        <v>8</v>
      </c>
      <c r="D48" s="53" t="s">
        <v>9</v>
      </c>
      <c r="E48" s="63">
        <f>'Plans for Alignment'!G1</f>
        <v>0</v>
      </c>
    </row>
    <row r="49" spans="1:5" ht="58.95" customHeight="1" x14ac:dyDescent="0.3">
      <c r="A49" s="221"/>
      <c r="B49" s="51">
        <f>E113</f>
        <v>0</v>
      </c>
      <c r="C49" s="52" t="s">
        <v>10</v>
      </c>
      <c r="D49" s="212"/>
      <c r="E49" s="214"/>
    </row>
    <row r="50" spans="1:5" ht="58.95" customHeight="1" x14ac:dyDescent="0.3">
      <c r="A50" s="42" t="s">
        <v>11</v>
      </c>
      <c r="B50" s="46" t="e">
        <f>B113</f>
        <v>#DIV/0!</v>
      </c>
      <c r="C50" s="230"/>
      <c r="D50" s="231"/>
      <c r="E50" s="232"/>
    </row>
    <row r="51" spans="1:5" ht="14.4" customHeight="1" x14ac:dyDescent="0.3">
      <c r="A51" s="106"/>
      <c r="B51" s="107"/>
      <c r="C51" s="108"/>
      <c r="D51" s="108"/>
      <c r="E51" s="109"/>
    </row>
    <row r="52" spans="1:5" ht="14.7" customHeight="1" x14ac:dyDescent="0.3">
      <c r="A52" s="209" t="s">
        <v>12</v>
      </c>
      <c r="B52" s="210"/>
      <c r="C52" s="210"/>
      <c r="D52" s="210"/>
      <c r="E52" s="211"/>
    </row>
    <row r="53" spans="1:5" ht="14.7" customHeight="1" x14ac:dyDescent="0.3">
      <c r="A53" s="9"/>
      <c r="B53" s="1"/>
      <c r="C53" s="7"/>
      <c r="D53" s="1"/>
      <c r="E53" s="9"/>
    </row>
    <row r="54" spans="1:5" ht="46.2" customHeight="1" x14ac:dyDescent="0.3">
      <c r="A54" s="10" t="str">
        <f>'Certification Tool'!E2</f>
        <v>Value 1: Rights and Decision-Making</v>
      </c>
      <c r="B54" s="40" t="s">
        <v>13</v>
      </c>
      <c r="C54" s="41" t="s">
        <v>14</v>
      </c>
      <c r="D54" s="40" t="s">
        <v>15</v>
      </c>
      <c r="E54" s="40" t="s">
        <v>16</v>
      </c>
    </row>
    <row r="55" spans="1:5" s="27" customFormat="1" ht="46.2" customHeight="1" x14ac:dyDescent="0.3">
      <c r="A55" s="11" t="str">
        <f>'Certification Tool'!E3</f>
        <v>Requirement 1: Policies, procedures, and practices clearly demonstrate the organization’s commitment to protecting and promoting the rights of people supported.</v>
      </c>
      <c r="B55" s="12" t="e">
        <f>'Certification Tool'!I29</f>
        <v>#DIV/0!</v>
      </c>
      <c r="C55" s="13">
        <f>'Certification Tool'!G25</f>
        <v>0</v>
      </c>
      <c r="D55" s="12" t="str">
        <f>'Certification Tool'!I26</f>
        <v>No</v>
      </c>
      <c r="E55" s="54"/>
    </row>
    <row r="56" spans="1:5" s="27" customFormat="1" ht="46.2" customHeight="1" x14ac:dyDescent="0.3">
      <c r="A56" s="14" t="str">
        <f>'Certification Tool'!E31</f>
        <v>Requirement 2: Organizations inform and educate people about their rights, as well as supporting the exercise of rights and responsibilities.</v>
      </c>
      <c r="B56" s="15" t="e">
        <f>'Certification Tool'!I61</f>
        <v>#DIV/0!</v>
      </c>
      <c r="C56" s="16">
        <f>'Certification Tool'!G57</f>
        <v>0</v>
      </c>
      <c r="D56" s="12" t="str">
        <f>'Certification Tool'!I58</f>
        <v>No</v>
      </c>
      <c r="E56" s="54"/>
    </row>
    <row r="57" spans="1:5" s="27" customFormat="1" ht="46.2" customHeight="1" x14ac:dyDescent="0.3">
      <c r="A57" s="17" t="str">
        <f>'Certification Tool'!E63</f>
        <v>Requirement 3: People are assisted to understand and exercise their rights regarding the services and supports they receive and in making decisions.</v>
      </c>
      <c r="B57" s="18" t="e">
        <f>'Certification Tool'!I110</f>
        <v>#DIV/0!</v>
      </c>
      <c r="C57" s="19">
        <f>'Certification Tool'!G106</f>
        <v>0</v>
      </c>
      <c r="D57" s="12" t="str">
        <f>'Certification Tool'!I107</f>
        <v>No</v>
      </c>
      <c r="E57" s="54"/>
    </row>
    <row r="58" spans="1:5" s="27" customFormat="1" ht="46.2" customHeight="1" x14ac:dyDescent="0.3">
      <c r="A58" s="17" t="str">
        <f>'Certification Tool'!E112</f>
        <v>Requirement 4: Decision-making supports are provided to people as needed and desired. </v>
      </c>
      <c r="B58" s="18" t="e">
        <f>'Certification Tool'!I142</f>
        <v>#DIV/0!</v>
      </c>
      <c r="C58" s="19">
        <f>'Certification Tool'!G138</f>
        <v>0</v>
      </c>
      <c r="D58" s="12" t="str">
        <f>'Certification Tool'!I139</f>
        <v>No</v>
      </c>
      <c r="E58" s="54"/>
    </row>
    <row r="59" spans="1:5" s="27" customFormat="1" ht="46.2" customHeight="1" x14ac:dyDescent="0.3">
      <c r="A59" s="17" t="str">
        <f>'Certification Tool'!E144</f>
        <v>Requirement 5: The organization supports people to exercise their rights to manage and access their personal money. </v>
      </c>
      <c r="B59" s="18" t="e">
        <f>'Certification Tool'!I187</f>
        <v>#DIV/0!</v>
      </c>
      <c r="C59" s="19">
        <f>'Certification Tool'!G183</f>
        <v>0</v>
      </c>
      <c r="D59" s="12" t="str">
        <f>'Certification Tool'!I184</f>
        <v>No</v>
      </c>
      <c r="E59" s="54"/>
    </row>
    <row r="60" spans="1:5" ht="46.2" customHeight="1" x14ac:dyDescent="0.3">
      <c r="A60" s="10" t="str">
        <f>'Certification Tool'!E189</f>
        <v>Value 2: Due Process</v>
      </c>
      <c r="B60" s="40" t="s">
        <v>13</v>
      </c>
      <c r="C60" s="41" t="s">
        <v>14</v>
      </c>
      <c r="D60" s="40" t="s">
        <v>15</v>
      </c>
      <c r="E60" s="40" t="s">
        <v>16</v>
      </c>
    </row>
    <row r="61" spans="1:5" s="27" customFormat="1" ht="46.2" customHeight="1" x14ac:dyDescent="0.3">
      <c r="A61" s="17" t="str">
        <f>'Certification Tool'!E190</f>
        <v>Requirement 1: Policies, procedures, and practices demonstrate the organization’s clear commitment to upholding due process.</v>
      </c>
      <c r="B61" s="18" t="e">
        <f>'Certification Tool'!I218</f>
        <v>#DIV/0!</v>
      </c>
      <c r="C61" s="13">
        <f>'Certification Tool'!G214</f>
        <v>0</v>
      </c>
      <c r="D61" s="12" t="str">
        <f>'Certification Tool'!I215</f>
        <v>No</v>
      </c>
      <c r="E61" s="54"/>
    </row>
    <row r="62" spans="1:5" s="27" customFormat="1" ht="46.2" customHeight="1" x14ac:dyDescent="0.3">
      <c r="A62" s="17" t="str">
        <f>'Certification Tool'!E220</f>
        <v>Requirement 2: The concerns of people are respected and responded to.</v>
      </c>
      <c r="B62" s="18" t="e">
        <f>'Certification Tool'!I263</f>
        <v>#DIV/0!</v>
      </c>
      <c r="C62" s="13">
        <f>'Certification Tool'!G259</f>
        <v>0</v>
      </c>
      <c r="D62" s="12" t="str">
        <f>'Certification Tool'!I260</f>
        <v>No</v>
      </c>
      <c r="E62" s="54"/>
    </row>
    <row r="63" spans="1:5" s="27" customFormat="1" ht="46.2" customHeight="1" x14ac:dyDescent="0.3">
      <c r="A63" s="17" t="str">
        <f>'Certification Tool'!E265</f>
        <v>Requirement 3: The organization utilizes an active and effective Human Rights Committee (HRC) that complies with the provisions of 580-3-26</v>
      </c>
      <c r="B63" s="18" t="e">
        <f>'Certification Tool'!I314</f>
        <v>#DIV/0!</v>
      </c>
      <c r="C63" s="13">
        <f>'Certification Tool'!G310</f>
        <v>0</v>
      </c>
      <c r="D63" s="12" t="str">
        <f>'Certification Tool'!I311</f>
        <v>No</v>
      </c>
      <c r="E63" s="54"/>
    </row>
    <row r="64" spans="1:5" s="27" customFormat="1" ht="46.2" customHeight="1" x14ac:dyDescent="0.3">
      <c r="A64" s="17" t="str">
        <f>'Certification Tool'!E316</f>
        <v>Requirement 4: All rights restrictions, including emergency responses, are adequately reviewed, and due process is provided.</v>
      </c>
      <c r="B64" s="18" t="e">
        <f>'Certification Tool'!I401</f>
        <v>#DIV/0!</v>
      </c>
      <c r="C64" s="13">
        <f>'Certification Tool'!G397</f>
        <v>0</v>
      </c>
      <c r="D64" s="12" t="str">
        <f>'Certification Tool'!I398</f>
        <v>No</v>
      </c>
      <c r="E64" s="54"/>
    </row>
    <row r="65" spans="1:5" ht="46.2" customHeight="1" x14ac:dyDescent="0.3">
      <c r="A65" s="10" t="str">
        <f>'Certification Tool'!E403</f>
        <v>Value 3: Preventing Abuse, Neglect, Exploitation, and Mistreatment</v>
      </c>
      <c r="B65" s="40" t="s">
        <v>13</v>
      </c>
      <c r="C65" s="41" t="s">
        <v>14</v>
      </c>
      <c r="D65" s="40" t="s">
        <v>15</v>
      </c>
      <c r="E65" s="40" t="s">
        <v>16</v>
      </c>
    </row>
    <row r="66" spans="1:5" s="27" customFormat="1" ht="46.2" customHeight="1" x14ac:dyDescent="0.3">
      <c r="A66" s="17" t="str">
        <f>'Certification Tool'!E404</f>
        <v>Requirement 1: Policies, procedures, and practices demonstrate that the organization clearly defines, prohibits, prevents, and responds to abuse, neglect, mistreatment, and exploitation. </v>
      </c>
      <c r="B66" s="18" t="e">
        <f>'Certification Tool'!I434</f>
        <v>#DIV/0!</v>
      </c>
      <c r="C66" s="13">
        <f>'Certification Tool'!G430</f>
        <v>0</v>
      </c>
      <c r="D66" s="12" t="str">
        <f>'Certification Tool'!I431</f>
        <v>No</v>
      </c>
      <c r="E66" s="54"/>
    </row>
    <row r="67" spans="1:5" s="27" customFormat="1" ht="46.2" customHeight="1" x14ac:dyDescent="0.3">
      <c r="A67" s="17" t="str">
        <f>'Certification Tool'!E436</f>
        <v>Requirement 2: The organization promotes freedom from abuse, neglect, mistreatment, and exploitation by educating people about how to report complaints and incidents.</v>
      </c>
      <c r="B67" s="18" t="e">
        <f>'Certification Tool'!I493</f>
        <v>#DIV/0!</v>
      </c>
      <c r="C67" s="13">
        <f>'Certification Tool'!G489</f>
        <v>0</v>
      </c>
      <c r="D67" s="12" t="str">
        <f>'Certification Tool'!I490</f>
        <v>No</v>
      </c>
      <c r="E67" s="54"/>
    </row>
    <row r="68" spans="1:5" s="27" customFormat="1" ht="46.2" customHeight="1" x14ac:dyDescent="0.3">
      <c r="A68" s="17" t="str">
        <f>'Certification Tool'!E495</f>
        <v>Requirement 3: Organizational staff know how to prevent, detect, report, and respond to allegations of abuse, neglect, mistreatment, and exploitation. (ANME)</v>
      </c>
      <c r="B68" s="18" t="e">
        <f>'Certification Tool'!I513</f>
        <v>#DIV/0!</v>
      </c>
      <c r="C68" s="13">
        <f>'Certification Tool'!G509</f>
        <v>0</v>
      </c>
      <c r="D68" s="12" t="str">
        <f>'Certification Tool'!I510</f>
        <v>No</v>
      </c>
      <c r="E68" s="54"/>
    </row>
    <row r="69" spans="1:5" s="27" customFormat="1" ht="60" customHeight="1" x14ac:dyDescent="0.3">
      <c r="A69" s="17" t="str">
        <f>'Certification Tool'!E515</f>
        <v>Requirement 4: The organization follows reporting and investigative requirements for alleged, suspected, or actual incidents of physical, verbal, sexual or psychological abuse, mistreatment, neglect, or exploitation regardless of age. </v>
      </c>
      <c r="B69" s="18" t="e">
        <f>'Certification Tool'!I541</f>
        <v>#DIV/0!</v>
      </c>
      <c r="C69" s="13">
        <f>'Certification Tool'!G537</f>
        <v>0</v>
      </c>
      <c r="D69" s="12" t="str">
        <f>'Certification Tool'!I538</f>
        <v>No</v>
      </c>
      <c r="E69" s="54"/>
    </row>
    <row r="70" spans="1:5" s="27" customFormat="1" ht="46.2" customHeight="1" x14ac:dyDescent="0.3">
      <c r="A70" s="17" t="str">
        <f>'Certification Tool'!E543</f>
        <v>Requirement 5: The organization utilizes data to screen for underreporting of and to prevent further abuse, neglect, exploitation and mistreatment.</v>
      </c>
      <c r="B70" s="18" t="e">
        <f>'Certification Tool'!I568</f>
        <v>#DIV/0!</v>
      </c>
      <c r="C70" s="13">
        <f>'Certification Tool'!G564</f>
        <v>0</v>
      </c>
      <c r="D70" s="12" t="str">
        <f>'Certification Tool'!I565</f>
        <v>No</v>
      </c>
      <c r="E70" s="54"/>
    </row>
    <row r="71" spans="1:5" ht="46.2" customHeight="1" x14ac:dyDescent="0.3">
      <c r="A71" s="10" t="str">
        <f>'Certification Tool'!E570</f>
        <v>Value 4: Health &amp; Safety</v>
      </c>
      <c r="B71" s="40" t="s">
        <v>13</v>
      </c>
      <c r="C71" s="41" t="s">
        <v>14</v>
      </c>
      <c r="D71" s="40" t="s">
        <v>15</v>
      </c>
      <c r="E71" s="40" t="s">
        <v>16</v>
      </c>
    </row>
    <row r="72" spans="1:5" s="27" customFormat="1" ht="46.2" customHeight="1" x14ac:dyDescent="0.3">
      <c r="A72" s="17" t="str">
        <f>'Certification Tool'!E571</f>
        <v>Requirement 1: People are supported to be active participants in and direct their own health care. </v>
      </c>
      <c r="B72" s="18" t="e">
        <f>'Certification Tool'!I628</f>
        <v>#DIV/0!</v>
      </c>
      <c r="C72" s="13">
        <f>'Certification Tool'!G624</f>
        <v>0</v>
      </c>
      <c r="D72" s="12" t="str">
        <f>'Certification Tool'!I625</f>
        <v>No</v>
      </c>
      <c r="E72" s="54"/>
    </row>
    <row r="73" spans="1:5" s="27" customFormat="1" ht="46.2" customHeight="1" x14ac:dyDescent="0.3">
      <c r="A73" s="17" t="str">
        <f>'Certification Tool'!E630</f>
        <v>Requirement 2: People access quality health care.</v>
      </c>
      <c r="B73" s="18" t="e">
        <f>'Certification Tool'!I659</f>
        <v>#DIV/0!</v>
      </c>
      <c r="C73" s="13">
        <f>'Certification Tool'!G655</f>
        <v>0</v>
      </c>
      <c r="D73" s="12" t="str">
        <f>'Certification Tool'!I656</f>
        <v>No</v>
      </c>
      <c r="E73" s="54"/>
    </row>
    <row r="74" spans="1:5" s="27" customFormat="1" ht="46.2" customHeight="1" x14ac:dyDescent="0.3">
      <c r="A74" s="17" t="str">
        <f>'Certification Tool'!E661</f>
        <v>Requirement 3: Health needs are addressed in a timely manner. </v>
      </c>
      <c r="B74" s="18" t="e">
        <f>'Certification Tool'!I699</f>
        <v>#DIV/0!</v>
      </c>
      <c r="C74" s="13">
        <f>'Certification Tool'!G695</f>
        <v>0</v>
      </c>
      <c r="D74" s="12" t="str">
        <f>'Certification Tool'!I696</f>
        <v>No</v>
      </c>
      <c r="E74" s="54"/>
    </row>
    <row r="75" spans="1:5" s="27" customFormat="1" ht="46.2" customHeight="1" x14ac:dyDescent="0.3">
      <c r="A75" s="17" t="str">
        <f>'Certification Tool'!E701</f>
        <v>Requirement 4: People receive medications and treatments safely and effectively. </v>
      </c>
      <c r="B75" s="18" t="e">
        <f>'Certification Tool'!I772</f>
        <v>#DIV/0!</v>
      </c>
      <c r="C75" s="13">
        <f>'Certification Tool'!G768</f>
        <v>0</v>
      </c>
      <c r="D75" s="12" t="str">
        <f>'Certification Tool'!I769</f>
        <v>No</v>
      </c>
      <c r="E75" s="54"/>
    </row>
    <row r="76" spans="1:5" s="27" customFormat="1" ht="46.2" customHeight="1" x14ac:dyDescent="0.3">
      <c r="A76" s="17" t="str">
        <f>'Certification Tool'!E774</f>
        <v>Requirement 5: Staff immediately recognize and respond to medical emergencies. </v>
      </c>
      <c r="B76" s="18" t="e">
        <f>'Certification Tool'!I799</f>
        <v>#DIV/0!</v>
      </c>
      <c r="C76" s="13">
        <f>'Certification Tool'!G795</f>
        <v>0</v>
      </c>
      <c r="D76" s="12" t="str">
        <f>'Certification Tool'!I796</f>
        <v>No</v>
      </c>
      <c r="E76" s="54"/>
    </row>
    <row r="77" spans="1:5" s="27" customFormat="1" ht="46.2" customHeight="1" x14ac:dyDescent="0.3">
      <c r="A77" s="17" t="str">
        <f>'Certification Tool'!E801</f>
        <v>Requirement 6: The organization has individualized safety supports and individualized emergency plans. </v>
      </c>
      <c r="B77" s="18" t="e">
        <f>'Certification Tool'!I841</f>
        <v>#DIV/0!</v>
      </c>
      <c r="C77" s="13">
        <f>'Certification Tool'!G837</f>
        <v>0</v>
      </c>
      <c r="D77" s="12" t="str">
        <f>'Certification Tool'!I838</f>
        <v>No</v>
      </c>
      <c r="E77" s="54"/>
    </row>
    <row r="78" spans="1:5" s="27" customFormat="1" ht="46.2" customHeight="1" x14ac:dyDescent="0.3">
      <c r="A78" s="17" t="str">
        <f>'Certification Tool'!E843</f>
        <v>Requirement 7: Services are provided in environments that promote health, safety, and independence.</v>
      </c>
      <c r="B78" s="18" t="e">
        <f>'Certification Tool'!I914</f>
        <v>#DIV/0!</v>
      </c>
      <c r="C78" s="13">
        <f>'Certification Tool'!G910</f>
        <v>0</v>
      </c>
      <c r="D78" s="12" t="str">
        <f>'Certification Tool'!I911</f>
        <v>No</v>
      </c>
      <c r="E78" s="54"/>
    </row>
    <row r="79" spans="1:5" ht="46.2" customHeight="1" x14ac:dyDescent="0.3">
      <c r="A79" s="10" t="str">
        <f>'Certification Tool'!E916</f>
        <v>Value 5: Employment, Connections, &amp; Meaningful Day</v>
      </c>
      <c r="B79" s="40" t="s">
        <v>13</v>
      </c>
      <c r="C79" s="41" t="s">
        <v>14</v>
      </c>
      <c r="D79" s="40" t="s">
        <v>15</v>
      </c>
      <c r="E79" s="40" t="s">
        <v>16</v>
      </c>
    </row>
    <row r="80" spans="1:5" s="27" customFormat="1" ht="46.2" customHeight="1" x14ac:dyDescent="0.3">
      <c r="A80" s="17" t="str">
        <f>'Certification Tool'!E917</f>
        <v>Requirement 1: All people have meaningful work and activity choices that support their desired employment and/or community-based outcomes and goals.</v>
      </c>
      <c r="B80" s="18" t="e">
        <f>'Certification Tool'!I964</f>
        <v>#DIV/0!</v>
      </c>
      <c r="C80" s="13">
        <f>'Certification Tool'!G960</f>
        <v>0</v>
      </c>
      <c r="D80" s="12" t="str">
        <f>'Certification Tool'!I961</f>
        <v>No</v>
      </c>
      <c r="E80" s="54"/>
    </row>
    <row r="81" spans="1:5" s="27" customFormat="1" ht="46.2" customHeight="1" x14ac:dyDescent="0.3">
      <c r="A81" s="17" t="str">
        <f>'Certification Tool'!E966</f>
        <v>Requirement 2: Policies, procedures, and practices demonstrate that the organization solicits the desires of people supported to maintain and develop relationships with friends and family.</v>
      </c>
      <c r="B81" s="18" t="e">
        <f>'Certification Tool'!I1034</f>
        <v>#DIV/0!</v>
      </c>
      <c r="C81" s="13">
        <f>'Certification Tool'!G1030</f>
        <v>0</v>
      </c>
      <c r="D81" s="12" t="str">
        <f>'Certification Tool'!I1031</f>
        <v>No</v>
      </c>
      <c r="E81" s="54"/>
    </row>
    <row r="82" spans="1:5" s="27" customFormat="1" ht="46.2" customHeight="1" x14ac:dyDescent="0.3">
      <c r="A82" s="17" t="str">
        <f>'Certification Tool'!E1036</f>
        <v>Requirement 3: Communication occurs among people supported, their families/natural supports, and organizational staff.  </v>
      </c>
      <c r="B82" s="18" t="e">
        <f>'Certification Tool'!I1062</f>
        <v>#DIV/0!</v>
      </c>
      <c r="C82" s="13">
        <f>'Certification Tool'!G1058</f>
        <v>0</v>
      </c>
      <c r="D82" s="12" t="str">
        <f>'Certification Tool'!I1059</f>
        <v>No</v>
      </c>
      <c r="E82" s="54"/>
    </row>
    <row r="83" spans="1:5" ht="46.2" customHeight="1" x14ac:dyDescent="0.3">
      <c r="A83" s="10" t="str">
        <f>'Certification Tool'!E1064</f>
        <v>Value 6: Person-Directed Plans and Supports</v>
      </c>
      <c r="B83" s="40" t="s">
        <v>13</v>
      </c>
      <c r="C83" s="41" t="s">
        <v>14</v>
      </c>
      <c r="D83" s="40" t="s">
        <v>15</v>
      </c>
      <c r="E83" s="40" t="s">
        <v>16</v>
      </c>
    </row>
    <row r="84" spans="1:5" s="27" customFormat="1" ht="46.2" customHeight="1" x14ac:dyDescent="0.3">
      <c r="A84" s="17" t="str">
        <f>'Certification Tool'!E1065</f>
        <v>Requirement 1: Policies, procedures, and practices demonstrate that the organization clearly treats people as people first.</v>
      </c>
      <c r="B84" s="18" t="e">
        <f>'Certification Tool'!I1085</f>
        <v>#DIV/0!</v>
      </c>
      <c r="C84" s="13">
        <f>'Certification Tool'!G1081</f>
        <v>0</v>
      </c>
      <c r="D84" s="12" t="str">
        <f>'Certification Tool'!I1082</f>
        <v>No</v>
      </c>
      <c r="E84" s="54"/>
    </row>
    <row r="85" spans="1:5" s="27" customFormat="1" ht="46.2" customHeight="1" x14ac:dyDescent="0.3">
      <c r="A85" s="17" t="str">
        <f>'Certification Tool'!E1087</f>
        <v>Requirement 2: Supports and services enhance dignity and respect.</v>
      </c>
      <c r="B85" s="18" t="e">
        <f>'Certification Tool'!I1133</f>
        <v>#DIV/0!</v>
      </c>
      <c r="C85" s="13">
        <f>'Certification Tool'!G1129</f>
        <v>0</v>
      </c>
      <c r="D85" s="12" t="str">
        <f>'Certification Tool'!I1130</f>
        <v>No</v>
      </c>
      <c r="E85" s="54"/>
    </row>
    <row r="86" spans="1:5" s="27" customFormat="1" ht="46.2" customHeight="1" x14ac:dyDescent="0.3">
      <c r="A86" s="17" t="str">
        <f>'Certification Tool'!E1135</f>
        <v>Requirement 3: People are provided assistance to lead and direct their planning for services and supports. </v>
      </c>
      <c r="B86" s="18" t="e">
        <f>'Certification Tool'!I1166</f>
        <v>#DIV/0!</v>
      </c>
      <c r="C86" s="13">
        <f>'Certification Tool'!G1162</f>
        <v>0</v>
      </c>
      <c r="D86" s="12" t="str">
        <f>'Certification Tool'!I1163</f>
        <v>No</v>
      </c>
      <c r="E86" s="54"/>
    </row>
    <row r="87" spans="1:5" s="27" customFormat="1" ht="46.2" customHeight="1" x14ac:dyDescent="0.3">
      <c r="A87" s="17" t="str">
        <f>'Certification Tool'!E1168</f>
        <v>Requirement 4: Person-Centered Plans lead to person-centered and person-directed services and supports. </v>
      </c>
      <c r="B87" s="18" t="e">
        <f>'Certification Tool'!I1202</f>
        <v>#DIV/0!</v>
      </c>
      <c r="C87" s="13">
        <f>'Certification Tool'!G1198</f>
        <v>0</v>
      </c>
      <c r="D87" s="12" t="str">
        <f>'Certification Tool'!I1199</f>
        <v>No</v>
      </c>
      <c r="E87" s="54"/>
    </row>
    <row r="88" spans="1:5" s="27" customFormat="1" ht="46.2" customHeight="1" x14ac:dyDescent="0.3">
      <c r="A88" s="17" t="str">
        <f>'Certification Tool'!E1204</f>
        <v>Requirement 5: Information is provided to each person in a way in which they can understand regarding services, options available, fees, etc. and all services are provided and billed appropriately.</v>
      </c>
      <c r="B88" s="18" t="e">
        <f>'Certification Tool'!I1226</f>
        <v>#DIV/0!</v>
      </c>
      <c r="C88" s="13">
        <f>'Certification Tool'!G1222</f>
        <v>0</v>
      </c>
      <c r="D88" s="12" t="str">
        <f>'Certification Tool'!I1223</f>
        <v>No</v>
      </c>
      <c r="E88" s="54"/>
    </row>
    <row r="89" spans="1:5" s="27" customFormat="1" ht="46.2" customHeight="1" x14ac:dyDescent="0.3">
      <c r="A89" s="17" t="str">
        <f>'Certification Tool'!E1228</f>
        <v>Requirement 6: The organization monitors the effectiveness of each Person-Centered Plan. </v>
      </c>
      <c r="B89" s="18" t="e">
        <f>'Certification Tool'!I1252</f>
        <v>#DIV/0!</v>
      </c>
      <c r="C89" s="13">
        <f>'Certification Tool'!G1248</f>
        <v>0</v>
      </c>
      <c r="D89" s="12" t="str">
        <f>'Certification Tool'!I1249</f>
        <v>No</v>
      </c>
      <c r="E89" s="54"/>
    </row>
    <row r="90" spans="1:5" s="27" customFormat="1" ht="46.2" customHeight="1" x14ac:dyDescent="0.3">
      <c r="A90" s="17" t="str">
        <f>'Certification Tool'!E1254</f>
        <v>Requirement 7: The organization provides positive behavioral support to people. </v>
      </c>
      <c r="B90" s="18" t="e">
        <f>'Certification Tool'!I1288</f>
        <v>#DIV/0!</v>
      </c>
      <c r="C90" s="13">
        <f>'Certification Tool'!G1284</f>
        <v>0</v>
      </c>
      <c r="D90" s="12" t="str">
        <f>'Certification Tool'!I1285</f>
        <v>No</v>
      </c>
      <c r="E90" s="54"/>
    </row>
    <row r="91" spans="1:5" s="27" customFormat="1" ht="46.2" customHeight="1" x14ac:dyDescent="0.3">
      <c r="A91" s="17" t="str">
        <f>'Certification Tool'!E1290</f>
        <v>Requirement 8: The organization treats people supported with psychotropic medications for mental health needs consistent with standards of care. </v>
      </c>
      <c r="B91" s="18" t="e">
        <f>'Certification Tool'!I1315</f>
        <v>#DIV/0!</v>
      </c>
      <c r="C91" s="13">
        <f>'Certification Tool'!G1311</f>
        <v>0</v>
      </c>
      <c r="D91" s="12" t="str">
        <f>'Certification Tool'!I1312</f>
        <v>No</v>
      </c>
      <c r="E91" s="54"/>
    </row>
    <row r="92" spans="1:5" s="27" customFormat="1" ht="60" customHeight="1" x14ac:dyDescent="0.3">
      <c r="A92" s="17" t="str">
        <f>'Certification Tool'!E1317</f>
        <v>Requirement 9: Organizations providing Individual Care, Companion Care, Respite, Crisis Intervention Services, and Supported Employment at an integrated Worksite develop and implement a Person-Centered Plan. </v>
      </c>
      <c r="B92" s="18" t="e">
        <f>'Certification Tool'!I1350</f>
        <v>#DIV/0!</v>
      </c>
      <c r="C92" s="13">
        <f>'Certification Tool'!G1346</f>
        <v>0</v>
      </c>
      <c r="D92" s="12" t="str">
        <f>'Certification Tool'!I1347</f>
        <v>No</v>
      </c>
      <c r="E92" s="54"/>
    </row>
    <row r="93" spans="1:5" ht="46.2" customHeight="1" x14ac:dyDescent="0.3">
      <c r="A93" s="10" t="str">
        <f>'Certification Tool'!E1352</f>
        <v>Value 7: Staffing</v>
      </c>
      <c r="B93" s="40" t="s">
        <v>13</v>
      </c>
      <c r="C93" s="41" t="s">
        <v>14</v>
      </c>
      <c r="D93" s="40" t="s">
        <v>15</v>
      </c>
      <c r="E93" s="40" t="s">
        <v>16</v>
      </c>
    </row>
    <row r="94" spans="1:5" s="27" customFormat="1" ht="46.2" customHeight="1" x14ac:dyDescent="0.3">
      <c r="A94" s="17" t="str">
        <f>'Certification Tool'!E1353</f>
        <v>Requirement 1: The organization engages in effective staff recruitment and retention. </v>
      </c>
      <c r="B94" s="18" t="e">
        <f>'Certification Tool'!I1391</f>
        <v>#DIV/0!</v>
      </c>
      <c r="C94" s="13">
        <f>'Certification Tool'!G1387</f>
        <v>0</v>
      </c>
      <c r="D94" s="12" t="str">
        <f>'Certification Tool'!I1388</f>
        <v>No</v>
      </c>
      <c r="E94" s="54"/>
    </row>
    <row r="95" spans="1:5" s="27" customFormat="1" ht="46.2" customHeight="1" x14ac:dyDescent="0.3">
      <c r="A95" s="17" t="str">
        <f>'Certification Tool'!E1393</f>
        <v>Requirement 2:  Policies, procedures, and practices demonstrate that the organization promotes continuity and consistency of staff.</v>
      </c>
      <c r="B95" s="18" t="e">
        <f>'Certification Tool'!I1428</f>
        <v>#DIV/0!</v>
      </c>
      <c r="C95" s="13">
        <f>'Certification Tool'!G1424</f>
        <v>0</v>
      </c>
      <c r="D95" s="12" t="str">
        <f>'Certification Tool'!I1425</f>
        <v>No</v>
      </c>
      <c r="E95" s="54"/>
    </row>
    <row r="96" spans="1:5" s="27" customFormat="1" ht="46.2" customHeight="1" x14ac:dyDescent="0.3">
      <c r="A96" s="17" t="str">
        <f>'Certification Tool'!E1430</f>
        <v>Requirement 3: Staff are qualified for their roles. </v>
      </c>
      <c r="B96" s="18" t="e">
        <f>'Certification Tool'!I1458</f>
        <v>#DIV/0!</v>
      </c>
      <c r="C96" s="13">
        <f>'Certification Tool'!G1454</f>
        <v>0</v>
      </c>
      <c r="D96" s="12" t="str">
        <f>'Certification Tool'!I1455</f>
        <v>No</v>
      </c>
      <c r="E96" s="54"/>
    </row>
    <row r="97" spans="1:6" s="27" customFormat="1" ht="46.2" customHeight="1" x14ac:dyDescent="0.3">
      <c r="A97" s="17" t="str">
        <f>'Certification Tool'!E1460</f>
        <v>Requirement 4: The organization implements an ongoing staff development program. </v>
      </c>
      <c r="B97" s="18" t="e">
        <f>'Certification Tool'!I1499</f>
        <v>#DIV/0!</v>
      </c>
      <c r="C97" s="13">
        <f>'Certification Tool'!G1495</f>
        <v>0</v>
      </c>
      <c r="D97" s="12" t="str">
        <f>'Certification Tool'!I1496</f>
        <v>No</v>
      </c>
      <c r="E97" s="54"/>
    </row>
    <row r="98" spans="1:6" ht="46.2" customHeight="1" x14ac:dyDescent="0.3">
      <c r="A98" s="10" t="str">
        <f>'Certification Tool'!E1501</f>
        <v>Value 8: Administrative &amp; Quality</v>
      </c>
      <c r="B98" s="40" t="s">
        <v>13</v>
      </c>
      <c r="C98" s="41" t="s">
        <v>14</v>
      </c>
      <c r="D98" s="40" t="s">
        <v>15</v>
      </c>
      <c r="E98" s="40" t="s">
        <v>16</v>
      </c>
    </row>
    <row r="99" spans="1:6" s="27" customFormat="1" ht="46.2" customHeight="1" x14ac:dyDescent="0.3">
      <c r="A99" s="17" t="str">
        <f>'Certification Tool'!E1502</f>
        <v>Requirement 1: Policies, procedures, and practices demonstrate that the governing body provides leadership within the organization.</v>
      </c>
      <c r="B99" s="18" t="e">
        <f>'Certification Tool'!I1542</f>
        <v>#DIV/0!</v>
      </c>
      <c r="C99" s="13">
        <f>'Certification Tool'!G1538</f>
        <v>0</v>
      </c>
      <c r="D99" s="12" t="str">
        <f>'Certification Tool'!I1539</f>
        <v>No</v>
      </c>
      <c r="E99" s="54"/>
    </row>
    <row r="100" spans="1:6" s="27" customFormat="1" ht="46.2" customHeight="1" x14ac:dyDescent="0.3">
      <c r="A100" s="17" t="str">
        <f>'Certification Tool'!E1544</f>
        <v>Requirement 2: The cumulative records of people receiving services promote continuity of services. </v>
      </c>
      <c r="B100" s="18" t="e">
        <f>'Certification Tool'!I1573</f>
        <v>#DIV/0!</v>
      </c>
      <c r="C100" s="13">
        <f>'Certification Tool'!G1569</f>
        <v>0</v>
      </c>
      <c r="D100" s="12" t="str">
        <f>'Certification Tool'!I1570</f>
        <v>No</v>
      </c>
      <c r="E100" s="54"/>
    </row>
    <row r="101" spans="1:6" s="27" customFormat="1" ht="46.2" customHeight="1" x14ac:dyDescent="0.3">
      <c r="A101" s="17" t="str">
        <f>'Certification Tool'!E1575</f>
        <v>Requirement 3: The organization gathers and monitors data and uses it to take action to improve quality.</v>
      </c>
      <c r="B101" s="18" t="e">
        <f>'Certification Tool'!I1605</f>
        <v>#DIV/0!</v>
      </c>
      <c r="C101" s="13">
        <f>'Certification Tool'!G1601</f>
        <v>0</v>
      </c>
      <c r="D101" s="12" t="str">
        <f>'Certification Tool'!I1602</f>
        <v>No</v>
      </c>
      <c r="E101" s="54"/>
    </row>
    <row r="102" spans="1:6" ht="46.2" customHeight="1" x14ac:dyDescent="0.3">
      <c r="A102" s="10" t="str">
        <f>'Certification Tool'!E1607</f>
        <v>Service Specific 1: Support Coordination</v>
      </c>
      <c r="B102" s="40" t="s">
        <v>13</v>
      </c>
      <c r="C102" s="41" t="s">
        <v>14</v>
      </c>
      <c r="D102" s="40" t="s">
        <v>15</v>
      </c>
      <c r="E102" s="40" t="s">
        <v>16</v>
      </c>
    </row>
    <row r="103" spans="1:6" s="27" customFormat="1" ht="46.2" customHeight="1" x14ac:dyDescent="0.3">
      <c r="A103" s="17" t="str">
        <f>'Certification Tool'!E1608</f>
        <v>Requirement 1. The organization’s policies, procedures, and practices produce quality support coordination services.</v>
      </c>
      <c r="B103" s="18" t="e">
        <f>'Certification Tool'!I1646</f>
        <v>#DIV/0!</v>
      </c>
      <c r="C103" s="13">
        <f>'Certification Tool'!G1642</f>
        <v>0</v>
      </c>
      <c r="D103" s="12" t="str">
        <f>'Certification Tool'!I1643</f>
        <v>No</v>
      </c>
      <c r="E103" s="54"/>
    </row>
    <row r="104" spans="1:6" s="27" customFormat="1" ht="60" customHeight="1" x14ac:dyDescent="0.3">
      <c r="A104" s="17" t="str">
        <f>'Certification Tool'!E1648</f>
        <v>Requirement 2: The Support Coordinator develops Person-Centered Plans by conducting person-centered assessment and planning designed to identify a person’s goals, values, strengths, needs, preferences, and interests.</v>
      </c>
      <c r="B104" s="18" t="e">
        <f>'Certification Tool'!I1690</f>
        <v>#DIV/0!</v>
      </c>
      <c r="C104" s="13">
        <f>'Certification Tool'!G1686</f>
        <v>0</v>
      </c>
      <c r="D104" s="12" t="str">
        <f>'Certification Tool'!I1687</f>
        <v>No</v>
      </c>
      <c r="E104" s="54"/>
    </row>
    <row r="105" spans="1:6" s="27" customFormat="1" ht="46.2" customHeight="1" x14ac:dyDescent="0.3">
      <c r="A105" s="17" t="str">
        <f>'Certification Tool'!E1692</f>
        <v>Requirement 3:  The Support Coordinator monitors services and supports and evaluates the Person-Centered Plan. </v>
      </c>
      <c r="B105" s="18" t="e">
        <f>'Certification Tool'!I1744</f>
        <v>#DIV/0!</v>
      </c>
      <c r="C105" s="13">
        <f>'Certification Tool'!G1740</f>
        <v>0</v>
      </c>
      <c r="D105" s="12" t="str">
        <f>'Certification Tool'!I1741</f>
        <v>No</v>
      </c>
      <c r="E105" s="54"/>
    </row>
    <row r="106" spans="1:6" s="27" customFormat="1" ht="46.2" customHeight="1" x14ac:dyDescent="0.3">
      <c r="A106" s="17" t="str">
        <f>'Certification Tool'!E1746</f>
        <v>Requirement 4: The Support Coordinator arranges services and supports. </v>
      </c>
      <c r="B106" s="18" t="e">
        <f>'Certification Tool'!I1770</f>
        <v>#DIV/0!</v>
      </c>
      <c r="C106" s="13">
        <f>'Certification Tool'!G1766</f>
        <v>0</v>
      </c>
      <c r="D106" s="12" t="str">
        <f>'Certification Tool'!I1767</f>
        <v>No</v>
      </c>
      <c r="E106" s="54"/>
    </row>
    <row r="107" spans="1:6" s="27" customFormat="1" ht="46.2" customHeight="1" x14ac:dyDescent="0.3">
      <c r="A107" s="17" t="str">
        <f>'Certification Tool'!E1772</f>
        <v>Requirement 5:  The Support Coordination agency ensures a smooth transition when people leave service.</v>
      </c>
      <c r="B107" s="18" t="e">
        <f>'Certification Tool'!I1791</f>
        <v>#DIV/0!</v>
      </c>
      <c r="C107" s="13">
        <f>'Certification Tool'!G1787</f>
        <v>0</v>
      </c>
      <c r="D107" s="12" t="str">
        <f>'Certification Tool'!I1788</f>
        <v>No</v>
      </c>
      <c r="E107" s="54"/>
    </row>
    <row r="108" spans="1:6" s="27" customFormat="1" ht="15.6" customHeight="1" x14ac:dyDescent="0.3">
      <c r="A108" s="20"/>
      <c r="B108" s="21"/>
      <c r="C108" s="22"/>
      <c r="D108" s="23"/>
      <c r="E108" s="24"/>
    </row>
    <row r="109" spans="1:6" ht="16.2" thickBot="1" x14ac:dyDescent="0.35">
      <c r="A109" s="218" t="s">
        <v>17</v>
      </c>
      <c r="B109" s="219"/>
      <c r="C109" s="219"/>
      <c r="D109" s="219"/>
      <c r="E109" s="220"/>
    </row>
    <row r="110" spans="1:6" s="27" customFormat="1" ht="15.6" customHeight="1" thickTop="1" x14ac:dyDescent="0.3">
      <c r="A110" s="25" t="s">
        <v>18</v>
      </c>
      <c r="B110" s="12">
        <f>(D111+E111)-D113</f>
        <v>0</v>
      </c>
      <c r="C110" s="29"/>
      <c r="D110" s="34" t="s">
        <v>19</v>
      </c>
      <c r="E110" s="35" t="s">
        <v>20</v>
      </c>
      <c r="F110" s="31"/>
    </row>
    <row r="111" spans="1:6" s="27" customFormat="1" ht="15.6" customHeight="1" thickBot="1" x14ac:dyDescent="0.35">
      <c r="A111" s="25" t="s">
        <v>21</v>
      </c>
      <c r="B111" s="12" t="str">
        <f>IF(E113&gt;0,"Yes","No")</f>
        <v>No</v>
      </c>
      <c r="C111" s="29"/>
      <c r="D111" s="32">
        <f>COUNTIF(B55:B107,"Present")</f>
        <v>0</v>
      </c>
      <c r="E111" s="33">
        <f>COUNTIF(B55:B107,"Not Present")</f>
        <v>0</v>
      </c>
    </row>
    <row r="112" spans="1:6" s="27" customFormat="1" ht="15.6" customHeight="1" thickTop="1" x14ac:dyDescent="0.3">
      <c r="A112" s="25" t="s">
        <v>22</v>
      </c>
      <c r="B112" s="12" t="e">
        <f>IF((D111/B110)&gt;=0.8,"Yes","No")</f>
        <v>#DIV/0!</v>
      </c>
      <c r="C112" s="13"/>
      <c r="D112" s="36" t="s">
        <v>23</v>
      </c>
      <c r="E112" s="36" t="s">
        <v>10</v>
      </c>
      <c r="F112" s="31"/>
    </row>
    <row r="113" spans="1:5" s="27" customFormat="1" ht="15.6" customHeight="1" thickBot="1" x14ac:dyDescent="0.35">
      <c r="A113" s="25" t="s">
        <v>11</v>
      </c>
      <c r="B113" s="45" t="e">
        <f>(IF(AND(B111="No",B112="Yes"),"Certification Guidelines Met","Alignment Required"))</f>
        <v>#DIV/0!</v>
      </c>
      <c r="C113" s="30"/>
      <c r="D113" s="32">
        <f>COUNTIF(B55:B107,"Not Applicable")</f>
        <v>0</v>
      </c>
      <c r="E113" s="32">
        <f>COUNTIF(D55:D107,"Yes")</f>
        <v>0</v>
      </c>
    </row>
    <row r="114" spans="1:5" ht="16.2" thickTop="1" x14ac:dyDescent="0.3">
      <c r="A114" s="225"/>
      <c r="B114" s="226"/>
      <c r="C114" s="226"/>
      <c r="D114" s="226"/>
      <c r="E114" s="227"/>
    </row>
    <row r="115" spans="1:5" ht="15.6" x14ac:dyDescent="0.3">
      <c r="A115" s="110"/>
      <c r="B115" s="111"/>
      <c r="C115" s="111"/>
      <c r="D115" s="111"/>
      <c r="E115" s="112"/>
    </row>
    <row r="116" spans="1:5" s="28" customFormat="1" ht="19.95" customHeight="1" x14ac:dyDescent="0.3">
      <c r="A116" s="228" t="s">
        <v>24</v>
      </c>
      <c r="B116" s="228"/>
      <c r="C116" s="228"/>
      <c r="D116" s="228"/>
      <c r="E116" s="228"/>
    </row>
    <row r="117" spans="1:5" ht="201" customHeight="1" x14ac:dyDescent="0.3">
      <c r="A117" s="229" t="s">
        <v>25</v>
      </c>
      <c r="B117" s="229"/>
      <c r="C117" s="229"/>
      <c r="D117" s="229"/>
      <c r="E117" s="229"/>
    </row>
    <row r="118" spans="1:5" ht="57" customHeight="1" x14ac:dyDescent="0.3">
      <c r="A118" s="55" t="s">
        <v>26</v>
      </c>
      <c r="B118" s="233"/>
      <c r="C118" s="234"/>
      <c r="D118" s="56" t="s">
        <v>27</v>
      </c>
      <c r="E118" s="57"/>
    </row>
    <row r="119" spans="1:5" ht="57" customHeight="1" x14ac:dyDescent="0.3">
      <c r="A119" s="56" t="s">
        <v>28</v>
      </c>
      <c r="B119" s="233"/>
      <c r="C119" s="234"/>
      <c r="D119" s="56" t="s">
        <v>27</v>
      </c>
      <c r="E119" s="57"/>
    </row>
    <row r="120" spans="1:5" x14ac:dyDescent="0.3">
      <c r="A120" s="224" t="s">
        <v>29</v>
      </c>
      <c r="B120" s="224"/>
      <c r="C120" s="224"/>
      <c r="D120" s="224"/>
      <c r="E120" s="224"/>
    </row>
  </sheetData>
  <sheetProtection algorithmName="SHA-512" hashValue="2iJjInDILySgfi+WiyiU3WyiMLcgb1TkIbd1QuhbuNk7/c+aqYjcvLd30SU3hiB5yYx0CB98l3v1XG/pd/46Uw==" saltValue="E6p5gudTsC5hcpvkdgEIEg==" spinCount="100000" sheet="1" sort="0" autoFilter="0"/>
  <mergeCells count="21">
    <mergeCell ref="A6:A21"/>
    <mergeCell ref="A23:A43"/>
    <mergeCell ref="A120:E120"/>
    <mergeCell ref="A114:E114"/>
    <mergeCell ref="A116:E116"/>
    <mergeCell ref="A117:E117"/>
    <mergeCell ref="D49:E49"/>
    <mergeCell ref="C50:E50"/>
    <mergeCell ref="B118:C118"/>
    <mergeCell ref="B119:C119"/>
    <mergeCell ref="A1:E1"/>
    <mergeCell ref="A52:E52"/>
    <mergeCell ref="B45:E45"/>
    <mergeCell ref="B46:E46"/>
    <mergeCell ref="A109:E109"/>
    <mergeCell ref="A48:A49"/>
    <mergeCell ref="B2:E2"/>
    <mergeCell ref="B3:E3"/>
    <mergeCell ref="B4:E4"/>
    <mergeCell ref="C6:E6"/>
    <mergeCell ref="C7:E7"/>
  </mergeCells>
  <phoneticPr fontId="9" type="noConversion"/>
  <pageMargins left="0.7" right="0.7" top="0.75" bottom="0.75" header="0.3" footer="0.3"/>
  <pageSetup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74672-FB15-4465-9506-681EE67D9823}">
  <sheetPr>
    <pageSetUpPr fitToPage="1"/>
  </sheetPr>
  <dimension ref="A1:J1853"/>
  <sheetViews>
    <sheetView zoomScale="83" zoomScaleNormal="83" workbookViewId="0">
      <pane xSplit="5" ySplit="1" topLeftCell="F1330" activePane="bottomRight" state="frozen"/>
      <selection pane="topRight" activeCell="B1" sqref="B1"/>
      <selection pane="bottomLeft" activeCell="A2" sqref="A2"/>
      <selection pane="bottomRight" activeCell="I1284" sqref="I1284"/>
    </sheetView>
  </sheetViews>
  <sheetFormatPr defaultRowHeight="15" x14ac:dyDescent="0.3"/>
  <cols>
    <col min="1" max="1" width="6.33203125" style="153" customWidth="1"/>
    <col min="2" max="4" width="6.33203125" style="154" customWidth="1"/>
    <col min="5" max="5" width="88.77734375" style="70" customWidth="1"/>
    <col min="6" max="6" width="31.88671875" style="133" customWidth="1"/>
    <col min="7" max="7" width="72.44140625" style="69" customWidth="1"/>
    <col min="8" max="8" width="14.6640625" style="66" customWidth="1"/>
    <col min="9" max="9" width="12.5546875" style="67" customWidth="1"/>
    <col min="10" max="10" width="16" style="68" customWidth="1"/>
  </cols>
  <sheetData>
    <row r="1" spans="1:10" ht="42" customHeight="1" x14ac:dyDescent="0.3">
      <c r="A1" s="156" t="s">
        <v>30</v>
      </c>
      <c r="B1" s="113" t="s">
        <v>749</v>
      </c>
      <c r="C1" s="113" t="s">
        <v>1127</v>
      </c>
      <c r="D1" s="157" t="s">
        <v>31</v>
      </c>
      <c r="E1" s="134" t="s">
        <v>32</v>
      </c>
      <c r="F1" s="113" t="s">
        <v>750</v>
      </c>
      <c r="G1" s="163" t="s">
        <v>33</v>
      </c>
      <c r="H1" s="181" t="s">
        <v>747</v>
      </c>
      <c r="I1" s="181" t="s">
        <v>34</v>
      </c>
      <c r="J1" s="181" t="s">
        <v>35</v>
      </c>
    </row>
    <row r="2" spans="1:10" s="3" customFormat="1" ht="17.399999999999999" x14ac:dyDescent="0.3">
      <c r="A2" s="142" t="s">
        <v>36</v>
      </c>
      <c r="B2" s="143"/>
      <c r="C2" s="143"/>
      <c r="D2" s="144">
        <v>1</v>
      </c>
      <c r="E2" s="71" t="s">
        <v>37</v>
      </c>
      <c r="F2" s="115"/>
      <c r="G2" s="164"/>
      <c r="H2" s="182"/>
      <c r="I2" s="183"/>
      <c r="J2" s="183"/>
    </row>
    <row r="3" spans="1:10" ht="27.6" x14ac:dyDescent="0.3">
      <c r="A3" s="142" t="s">
        <v>36</v>
      </c>
      <c r="B3" s="145" t="s">
        <v>38</v>
      </c>
      <c r="C3" s="145" t="s">
        <v>726</v>
      </c>
      <c r="D3" s="146">
        <v>1.1000000000000001</v>
      </c>
      <c r="E3" s="135" t="s">
        <v>751</v>
      </c>
      <c r="F3" s="116" t="s">
        <v>29</v>
      </c>
      <c r="G3" s="165"/>
      <c r="H3" s="184"/>
      <c r="I3" s="185"/>
      <c r="J3" s="185"/>
    </row>
    <row r="4" spans="1:10" ht="65.400000000000006" customHeight="1" x14ac:dyDescent="0.3">
      <c r="A4" s="142" t="s">
        <v>36</v>
      </c>
      <c r="B4" s="235" t="s">
        <v>38</v>
      </c>
      <c r="C4" s="235" t="s">
        <v>726</v>
      </c>
      <c r="D4" s="148" t="s">
        <v>39</v>
      </c>
      <c r="E4" s="248" t="s">
        <v>752</v>
      </c>
      <c r="F4" s="117" t="s">
        <v>40</v>
      </c>
      <c r="G4" s="166"/>
      <c r="H4" s="250" t="s">
        <v>41</v>
      </c>
      <c r="I4" s="246"/>
      <c r="J4" s="250" t="str">
        <f>IF(AND(H4="Yes",I4="Needs Action"),"Yes","No")</f>
        <v>No</v>
      </c>
    </row>
    <row r="5" spans="1:10" ht="65.400000000000006" customHeight="1" x14ac:dyDescent="0.3">
      <c r="A5" s="142" t="s">
        <v>36</v>
      </c>
      <c r="B5" s="235"/>
      <c r="C5" s="235"/>
      <c r="D5" s="148" t="s">
        <v>39</v>
      </c>
      <c r="E5" s="248"/>
      <c r="F5" s="118" t="s">
        <v>42</v>
      </c>
      <c r="G5" s="166"/>
      <c r="H5" s="250"/>
      <c r="I5" s="246"/>
      <c r="J5" s="250"/>
    </row>
    <row r="6" spans="1:10" x14ac:dyDescent="0.3">
      <c r="A6" s="142" t="s">
        <v>36</v>
      </c>
      <c r="B6" s="235" t="s">
        <v>38</v>
      </c>
      <c r="C6" s="235" t="s">
        <v>726</v>
      </c>
      <c r="D6" s="148" t="s">
        <v>43</v>
      </c>
      <c r="E6" s="248" t="s">
        <v>753</v>
      </c>
      <c r="F6" s="117" t="s">
        <v>40</v>
      </c>
      <c r="G6" s="166"/>
      <c r="H6" s="250" t="s">
        <v>41</v>
      </c>
      <c r="I6" s="246"/>
      <c r="J6" s="250" t="str">
        <f>IF(AND(H6="Yes",I6="Needs Action"),"Yes","No")</f>
        <v>No</v>
      </c>
    </row>
    <row r="7" spans="1:10" x14ac:dyDescent="0.3">
      <c r="A7" s="142" t="s">
        <v>36</v>
      </c>
      <c r="B7" s="235"/>
      <c r="C7" s="235"/>
      <c r="D7" s="148" t="s">
        <v>43</v>
      </c>
      <c r="E7" s="248"/>
      <c r="F7" s="118" t="s">
        <v>42</v>
      </c>
      <c r="G7" s="166"/>
      <c r="H7" s="250"/>
      <c r="I7" s="246"/>
      <c r="J7" s="250"/>
    </row>
    <row r="8" spans="1:10" ht="20.399999999999999" x14ac:dyDescent="0.3">
      <c r="A8" s="142" t="s">
        <v>36</v>
      </c>
      <c r="B8" s="235"/>
      <c r="C8" s="235"/>
      <c r="D8" s="148" t="s">
        <v>43</v>
      </c>
      <c r="E8" s="248"/>
      <c r="F8" s="117" t="s">
        <v>44</v>
      </c>
      <c r="G8" s="166"/>
      <c r="H8" s="250"/>
      <c r="I8" s="246"/>
      <c r="J8" s="250"/>
    </row>
    <row r="9" spans="1:10" x14ac:dyDescent="0.3">
      <c r="A9" s="142" t="s">
        <v>36</v>
      </c>
      <c r="B9" s="235"/>
      <c r="C9" s="235"/>
      <c r="D9" s="148" t="s">
        <v>43</v>
      </c>
      <c r="E9" s="248"/>
      <c r="F9" s="117" t="s">
        <v>45</v>
      </c>
      <c r="G9" s="166"/>
      <c r="H9" s="250"/>
      <c r="I9" s="246"/>
      <c r="J9" s="250"/>
    </row>
    <row r="10" spans="1:10" x14ac:dyDescent="0.3">
      <c r="A10" s="142" t="s">
        <v>36</v>
      </c>
      <c r="B10" s="235"/>
      <c r="C10" s="235"/>
      <c r="D10" s="148" t="s">
        <v>43</v>
      </c>
      <c r="E10" s="248"/>
      <c r="F10" s="117" t="s">
        <v>46</v>
      </c>
      <c r="G10" s="166"/>
      <c r="H10" s="250"/>
      <c r="I10" s="246"/>
      <c r="J10" s="250"/>
    </row>
    <row r="11" spans="1:10" x14ac:dyDescent="0.3">
      <c r="A11" s="142" t="s">
        <v>36</v>
      </c>
      <c r="B11" s="235"/>
      <c r="C11" s="235"/>
      <c r="D11" s="148" t="s">
        <v>43</v>
      </c>
      <c r="E11" s="248"/>
      <c r="F11" s="117" t="s">
        <v>727</v>
      </c>
      <c r="G11" s="166"/>
      <c r="H11" s="250"/>
      <c r="I11" s="246"/>
      <c r="J11" s="250"/>
    </row>
    <row r="12" spans="1:10" x14ac:dyDescent="0.3">
      <c r="A12" s="142" t="s">
        <v>36</v>
      </c>
      <c r="B12" s="235" t="s">
        <v>38</v>
      </c>
      <c r="C12" s="235"/>
      <c r="D12" s="148" t="s">
        <v>47</v>
      </c>
      <c r="E12" s="248" t="s">
        <v>754</v>
      </c>
      <c r="F12" s="117" t="s">
        <v>40</v>
      </c>
      <c r="G12" s="166"/>
      <c r="H12" s="250" t="s">
        <v>48</v>
      </c>
      <c r="I12" s="246"/>
      <c r="J12" s="250" t="str">
        <f>IF(AND(H12="Yes",I12="Needs Action"),"Yes","No")</f>
        <v>No</v>
      </c>
    </row>
    <row r="13" spans="1:10" ht="20.399999999999999" x14ac:dyDescent="0.3">
      <c r="A13" s="142" t="s">
        <v>36</v>
      </c>
      <c r="B13" s="235"/>
      <c r="C13" s="235"/>
      <c r="D13" s="148" t="s">
        <v>47</v>
      </c>
      <c r="E13" s="248"/>
      <c r="F13" s="117" t="s">
        <v>49</v>
      </c>
      <c r="G13" s="166"/>
      <c r="H13" s="250"/>
      <c r="I13" s="246"/>
      <c r="J13" s="250"/>
    </row>
    <row r="14" spans="1:10" x14ac:dyDescent="0.3">
      <c r="A14" s="142" t="s">
        <v>36</v>
      </c>
      <c r="B14" s="235"/>
      <c r="C14" s="235"/>
      <c r="D14" s="148" t="s">
        <v>47</v>
      </c>
      <c r="E14" s="248"/>
      <c r="F14" s="117" t="s">
        <v>50</v>
      </c>
      <c r="G14" s="166"/>
      <c r="H14" s="250"/>
      <c r="I14" s="246"/>
      <c r="J14" s="250"/>
    </row>
    <row r="15" spans="1:10" x14ac:dyDescent="0.3">
      <c r="A15" s="142" t="s">
        <v>36</v>
      </c>
      <c r="B15" s="235"/>
      <c r="C15" s="235"/>
      <c r="D15" s="148" t="s">
        <v>47</v>
      </c>
      <c r="E15" s="248"/>
      <c r="F15" s="118" t="s">
        <v>42</v>
      </c>
      <c r="G15" s="166"/>
      <c r="H15" s="250"/>
      <c r="I15" s="246"/>
      <c r="J15" s="250"/>
    </row>
    <row r="16" spans="1:10" ht="20.399999999999999" x14ac:dyDescent="0.3">
      <c r="A16" s="142" t="s">
        <v>36</v>
      </c>
      <c r="B16" s="235"/>
      <c r="C16" s="235"/>
      <c r="D16" s="148" t="s">
        <v>47</v>
      </c>
      <c r="E16" s="248"/>
      <c r="F16" s="117" t="s">
        <v>44</v>
      </c>
      <c r="G16" s="166"/>
      <c r="H16" s="250"/>
      <c r="I16" s="246"/>
      <c r="J16" s="250"/>
    </row>
    <row r="17" spans="1:10" x14ac:dyDescent="0.3">
      <c r="A17" s="142" t="s">
        <v>36</v>
      </c>
      <c r="B17" s="235"/>
      <c r="C17" s="235"/>
      <c r="D17" s="148" t="s">
        <v>47</v>
      </c>
      <c r="E17" s="248"/>
      <c r="F17" s="117" t="s">
        <v>727</v>
      </c>
      <c r="G17" s="166"/>
      <c r="H17" s="250"/>
      <c r="I17" s="246"/>
      <c r="J17" s="250"/>
    </row>
    <row r="18" spans="1:10" ht="14.4" customHeight="1" x14ac:dyDescent="0.3">
      <c r="A18" s="142" t="s">
        <v>36</v>
      </c>
      <c r="B18" s="236"/>
      <c r="C18" s="236"/>
      <c r="D18" s="149"/>
      <c r="E18" s="137"/>
      <c r="F18" s="119"/>
      <c r="G18" s="167"/>
      <c r="H18" s="188"/>
      <c r="I18" s="189"/>
      <c r="J18" s="189"/>
    </row>
    <row r="19" spans="1:10" s="5" customFormat="1" ht="14.4" customHeight="1" x14ac:dyDescent="0.3">
      <c r="A19" s="142" t="s">
        <v>36</v>
      </c>
      <c r="B19" s="236"/>
      <c r="C19" s="236"/>
      <c r="D19" s="148">
        <v>1.1000000000000001</v>
      </c>
      <c r="E19" s="247" t="s">
        <v>51</v>
      </c>
      <c r="F19" s="245"/>
      <c r="G19" s="243"/>
      <c r="H19" s="190" t="s">
        <v>52</v>
      </c>
      <c r="I19" s="191" t="e">
        <f>COUNTIF(I4:I17,"Exceeds")/COUNTA(I4:I17)</f>
        <v>#DIV/0!</v>
      </c>
      <c r="J19" s="1"/>
    </row>
    <row r="20" spans="1:10" s="5" customFormat="1" ht="14.4" customHeight="1" x14ac:dyDescent="0.3">
      <c r="A20" s="142" t="s">
        <v>36</v>
      </c>
      <c r="B20" s="236"/>
      <c r="C20" s="236"/>
      <c r="D20" s="148">
        <v>1.1000000000000001</v>
      </c>
      <c r="E20" s="247"/>
      <c r="F20" s="245"/>
      <c r="G20" s="243"/>
      <c r="H20" s="190" t="s">
        <v>53</v>
      </c>
      <c r="I20" s="191" t="e">
        <f>COUNTIF(I4:I17,"Meets")/COUNTA(I4:I17)</f>
        <v>#DIV/0!</v>
      </c>
      <c r="J20" s="1"/>
    </row>
    <row r="21" spans="1:10" s="5" customFormat="1" ht="14.4" customHeight="1" x14ac:dyDescent="0.3">
      <c r="A21" s="142" t="s">
        <v>36</v>
      </c>
      <c r="B21" s="236"/>
      <c r="C21" s="236"/>
      <c r="D21" s="148">
        <v>1.1000000000000001</v>
      </c>
      <c r="E21" s="247"/>
      <c r="F21" s="245"/>
      <c r="G21" s="243"/>
      <c r="H21" s="190" t="s">
        <v>54</v>
      </c>
      <c r="I21" s="191" t="e">
        <f>COUNTIF(I4:I17,"Needs Action")/COUNTA(I4:I17)</f>
        <v>#DIV/0!</v>
      </c>
      <c r="J21" s="1"/>
    </row>
    <row r="22" spans="1:10" s="5" customFormat="1" ht="14.4" customHeight="1" x14ac:dyDescent="0.3">
      <c r="A22" s="142" t="s">
        <v>36</v>
      </c>
      <c r="B22" s="236"/>
      <c r="C22" s="236"/>
      <c r="D22" s="148">
        <v>1.1000000000000001</v>
      </c>
      <c r="E22" s="247"/>
      <c r="F22" s="245"/>
      <c r="G22" s="243"/>
      <c r="H22" s="190" t="s">
        <v>55</v>
      </c>
      <c r="I22" s="192">
        <f>COUNTIF(J4:J17,"Yes")/COUNTA(J4:J17)</f>
        <v>0</v>
      </c>
      <c r="J22" s="1"/>
    </row>
    <row r="23" spans="1:10" s="5" customFormat="1" ht="14.4" customHeight="1" x14ac:dyDescent="0.3">
      <c r="A23" s="142" t="s">
        <v>36</v>
      </c>
      <c r="B23" s="236"/>
      <c r="C23" s="236"/>
      <c r="D23" s="148">
        <v>1.1000000000000001</v>
      </c>
      <c r="E23" s="247"/>
      <c r="F23" s="245"/>
      <c r="G23" s="243"/>
      <c r="H23" s="190" t="s">
        <v>56</v>
      </c>
      <c r="I23" s="192" t="e">
        <f>COUNTIF(I4:I17,"Not Applicable")/COUNTA(I4:I17)</f>
        <v>#DIV/0!</v>
      </c>
      <c r="J23" s="1"/>
    </row>
    <row r="24" spans="1:10" s="5" customFormat="1" ht="14.4" customHeight="1" x14ac:dyDescent="0.3">
      <c r="A24" s="142" t="s">
        <v>36</v>
      </c>
      <c r="B24" s="236"/>
      <c r="C24" s="236"/>
      <c r="D24" s="149"/>
      <c r="E24" s="138"/>
      <c r="F24" s="119"/>
      <c r="G24" s="167"/>
      <c r="H24" s="188"/>
      <c r="I24" s="193"/>
      <c r="J24" s="193"/>
    </row>
    <row r="25" spans="1:10" s="5" customFormat="1" ht="80.400000000000006" customHeight="1" x14ac:dyDescent="0.3">
      <c r="A25" s="142" t="s">
        <v>36</v>
      </c>
      <c r="B25" s="236"/>
      <c r="C25" s="236"/>
      <c r="D25" s="148">
        <v>1.1000000000000001</v>
      </c>
      <c r="E25" s="247" t="s">
        <v>57</v>
      </c>
      <c r="F25" s="114" t="s">
        <v>58</v>
      </c>
      <c r="G25" s="168"/>
      <c r="H25" s="194" t="s">
        <v>59</v>
      </c>
      <c r="I25" s="1" t="e">
        <f>IF((I19+I20)&gt;=80%,"Yes","No")</f>
        <v>#DIV/0!</v>
      </c>
      <c r="J25" s="1"/>
    </row>
    <row r="26" spans="1:10" s="5" customFormat="1" ht="16.2" customHeight="1" x14ac:dyDescent="0.3">
      <c r="A26" s="142" t="s">
        <v>60</v>
      </c>
      <c r="B26" s="236"/>
      <c r="C26" s="236"/>
      <c r="D26" s="148">
        <v>1.1000000000000001</v>
      </c>
      <c r="E26" s="247"/>
      <c r="F26" s="237"/>
      <c r="G26" s="240"/>
      <c r="H26" s="194" t="s">
        <v>61</v>
      </c>
      <c r="I26" s="1" t="str">
        <f>IF(I22&gt;0,"Yes","No")</f>
        <v>No</v>
      </c>
      <c r="J26" s="1"/>
    </row>
    <row r="27" spans="1:10" s="5" customFormat="1" ht="16.2" customHeight="1" x14ac:dyDescent="0.3">
      <c r="A27" s="142" t="s">
        <v>62</v>
      </c>
      <c r="B27" s="236"/>
      <c r="C27" s="236"/>
      <c r="D27" s="148">
        <v>1.1000000000000001</v>
      </c>
      <c r="E27" s="247"/>
      <c r="F27" s="238"/>
      <c r="G27" s="241"/>
      <c r="H27" s="194" t="s">
        <v>63</v>
      </c>
      <c r="I27" s="1" t="e">
        <f>IF(AND(I25="Yes",I26="No"), "Yes", "No")</f>
        <v>#DIV/0!</v>
      </c>
      <c r="J27" s="1"/>
    </row>
    <row r="28" spans="1:10" s="5" customFormat="1" ht="16.2" customHeight="1" x14ac:dyDescent="0.3">
      <c r="A28" s="142" t="s">
        <v>64</v>
      </c>
      <c r="B28" s="236"/>
      <c r="C28" s="236"/>
      <c r="D28" s="148">
        <v>1.1000000000000001</v>
      </c>
      <c r="E28" s="247"/>
      <c r="F28" s="238"/>
      <c r="G28" s="241"/>
      <c r="H28" s="194" t="s">
        <v>65</v>
      </c>
      <c r="I28" s="1" t="e">
        <f>IF(I23=100%, "Not Applicable","Applicable")</f>
        <v>#DIV/0!</v>
      </c>
      <c r="J28" s="1"/>
    </row>
    <row r="29" spans="1:10" s="5" customFormat="1" ht="16.2" customHeight="1" x14ac:dyDescent="0.3">
      <c r="A29" s="142" t="s">
        <v>66</v>
      </c>
      <c r="B29" s="236"/>
      <c r="C29" s="236"/>
      <c r="D29" s="148">
        <v>1.1000000000000001</v>
      </c>
      <c r="E29" s="247"/>
      <c r="F29" s="239"/>
      <c r="G29" s="242"/>
      <c r="H29" s="194" t="s">
        <v>67</v>
      </c>
      <c r="I29" s="1" t="e">
        <f>(IF(I28="Not Applicable","Not Applicable",(IF(AND(I27="Yes",I28="Applicable"),"Present","Not Present"))))</f>
        <v>#DIV/0!</v>
      </c>
      <c r="J29" s="1"/>
    </row>
    <row r="30" spans="1:10" x14ac:dyDescent="0.3">
      <c r="A30" s="142" t="s">
        <v>36</v>
      </c>
      <c r="B30" s="236"/>
      <c r="C30" s="236"/>
      <c r="D30" s="149"/>
      <c r="E30" s="138"/>
      <c r="F30" s="119"/>
      <c r="G30" s="167"/>
      <c r="H30" s="188"/>
      <c r="I30" s="195"/>
      <c r="J30" s="195"/>
    </row>
    <row r="31" spans="1:10" ht="27.6" x14ac:dyDescent="0.3">
      <c r="A31" s="142" t="s">
        <v>36</v>
      </c>
      <c r="B31" s="145" t="s">
        <v>38</v>
      </c>
      <c r="C31" s="145"/>
      <c r="D31" s="146">
        <v>1.2</v>
      </c>
      <c r="E31" s="135" t="s">
        <v>755</v>
      </c>
      <c r="F31" s="120"/>
      <c r="G31" s="169"/>
      <c r="H31" s="184"/>
      <c r="I31" s="185"/>
      <c r="J31" s="185"/>
    </row>
    <row r="32" spans="1:10" ht="30" customHeight="1" x14ac:dyDescent="0.3">
      <c r="A32" s="142" t="s">
        <v>36</v>
      </c>
      <c r="B32" s="235" t="s">
        <v>38</v>
      </c>
      <c r="C32" s="235"/>
      <c r="D32" s="148" t="s">
        <v>68</v>
      </c>
      <c r="E32" s="248" t="s">
        <v>756</v>
      </c>
      <c r="F32" s="117" t="s">
        <v>50</v>
      </c>
      <c r="G32" s="166"/>
      <c r="H32" s="250" t="s">
        <v>41</v>
      </c>
      <c r="I32" s="246"/>
      <c r="J32" s="250" t="str">
        <f>IF(AND(H32="Yes",I32="Needs Action"),"Yes","No")</f>
        <v>No</v>
      </c>
    </row>
    <row r="33" spans="1:10" ht="30" customHeight="1" x14ac:dyDescent="0.3">
      <c r="A33" s="142" t="s">
        <v>36</v>
      </c>
      <c r="B33" s="235"/>
      <c r="C33" s="235"/>
      <c r="D33" s="148" t="s">
        <v>68</v>
      </c>
      <c r="E33" s="248"/>
      <c r="F33" s="117" t="s">
        <v>44</v>
      </c>
      <c r="G33" s="166"/>
      <c r="H33" s="250"/>
      <c r="I33" s="246"/>
      <c r="J33" s="250"/>
    </row>
    <row r="34" spans="1:10" ht="30" customHeight="1" x14ac:dyDescent="0.3">
      <c r="A34" s="142" t="s">
        <v>36</v>
      </c>
      <c r="B34" s="235"/>
      <c r="C34" s="235"/>
      <c r="D34" s="148" t="s">
        <v>68</v>
      </c>
      <c r="E34" s="248"/>
      <c r="F34" s="117" t="s">
        <v>69</v>
      </c>
      <c r="G34" s="166"/>
      <c r="H34" s="250"/>
      <c r="I34" s="246"/>
      <c r="J34" s="250"/>
    </row>
    <row r="35" spans="1:10" ht="31.2" customHeight="1" x14ac:dyDescent="0.3">
      <c r="A35" s="142" t="s">
        <v>36</v>
      </c>
      <c r="B35" s="235"/>
      <c r="C35" s="235"/>
      <c r="D35" s="148" t="s">
        <v>68</v>
      </c>
      <c r="E35" s="248"/>
      <c r="F35" s="117" t="s">
        <v>70</v>
      </c>
      <c r="G35" s="166"/>
      <c r="H35" s="250"/>
      <c r="I35" s="246"/>
      <c r="J35" s="250"/>
    </row>
    <row r="36" spans="1:10" ht="28.2" customHeight="1" x14ac:dyDescent="0.3">
      <c r="A36" s="142" t="s">
        <v>36</v>
      </c>
      <c r="B36" s="235" t="s">
        <v>38</v>
      </c>
      <c r="C36" s="235"/>
      <c r="D36" s="148" t="s">
        <v>71</v>
      </c>
      <c r="E36" s="248" t="s">
        <v>757</v>
      </c>
      <c r="F36" s="117" t="s">
        <v>50</v>
      </c>
      <c r="G36" s="166"/>
      <c r="H36" s="250" t="s">
        <v>41</v>
      </c>
      <c r="I36" s="246"/>
      <c r="J36" s="250" t="str">
        <f>IF(AND(H36="Yes",I36="Needs Action"),"Yes","No")</f>
        <v>No</v>
      </c>
    </row>
    <row r="37" spans="1:10" ht="25.2" customHeight="1" x14ac:dyDescent="0.3">
      <c r="A37" s="142" t="s">
        <v>36</v>
      </c>
      <c r="B37" s="235"/>
      <c r="C37" s="235"/>
      <c r="D37" s="148" t="s">
        <v>71</v>
      </c>
      <c r="E37" s="248"/>
      <c r="F37" s="117" t="s">
        <v>44</v>
      </c>
      <c r="G37" s="166"/>
      <c r="H37" s="250"/>
      <c r="I37" s="246"/>
      <c r="J37" s="250"/>
    </row>
    <row r="38" spans="1:10" ht="24" customHeight="1" x14ac:dyDescent="0.3">
      <c r="A38" s="142" t="s">
        <v>36</v>
      </c>
      <c r="B38" s="235" t="s">
        <v>38</v>
      </c>
      <c r="C38" s="235"/>
      <c r="D38" s="148" t="s">
        <v>72</v>
      </c>
      <c r="E38" s="248" t="s">
        <v>758</v>
      </c>
      <c r="F38" s="117" t="s">
        <v>69</v>
      </c>
      <c r="G38" s="166"/>
      <c r="H38" s="250" t="s">
        <v>41</v>
      </c>
      <c r="I38" s="246"/>
      <c r="J38" s="250" t="str">
        <f>IF(AND(H38="Yes",I38="Needs Action"),"Yes","No")</f>
        <v>No</v>
      </c>
    </row>
    <row r="39" spans="1:10" ht="25.2" customHeight="1" x14ac:dyDescent="0.3">
      <c r="A39" s="142" t="s">
        <v>36</v>
      </c>
      <c r="B39" s="235"/>
      <c r="C39" s="235"/>
      <c r="D39" s="148" t="s">
        <v>72</v>
      </c>
      <c r="E39" s="248"/>
      <c r="F39" s="117" t="s">
        <v>44</v>
      </c>
      <c r="G39" s="166"/>
      <c r="H39" s="250"/>
      <c r="I39" s="246"/>
      <c r="J39" s="250"/>
    </row>
    <row r="40" spans="1:10" ht="26.4" customHeight="1" x14ac:dyDescent="0.3">
      <c r="A40" s="142" t="s">
        <v>36</v>
      </c>
      <c r="B40" s="235"/>
      <c r="C40" s="235"/>
      <c r="D40" s="148" t="s">
        <v>72</v>
      </c>
      <c r="E40" s="248"/>
      <c r="F40" s="117" t="s">
        <v>73</v>
      </c>
      <c r="G40" s="166"/>
      <c r="H40" s="250"/>
      <c r="I40" s="246"/>
      <c r="J40" s="250"/>
    </row>
    <row r="41" spans="1:10" ht="39" customHeight="1" x14ac:dyDescent="0.3">
      <c r="A41" s="142" t="s">
        <v>36</v>
      </c>
      <c r="B41" s="235" t="s">
        <v>38</v>
      </c>
      <c r="C41" s="235"/>
      <c r="D41" s="148" t="s">
        <v>74</v>
      </c>
      <c r="E41" s="248" t="s">
        <v>759</v>
      </c>
      <c r="F41" s="117" t="s">
        <v>50</v>
      </c>
      <c r="G41" s="166"/>
      <c r="H41" s="250" t="s">
        <v>48</v>
      </c>
      <c r="I41" s="246"/>
      <c r="J41" s="250" t="str">
        <f>IF(AND(H41="Yes",I41="Needs Action"),"Yes","No")</f>
        <v>No</v>
      </c>
    </row>
    <row r="42" spans="1:10" ht="39" customHeight="1" x14ac:dyDescent="0.3">
      <c r="A42" s="142" t="s">
        <v>36</v>
      </c>
      <c r="B42" s="235"/>
      <c r="C42" s="235"/>
      <c r="D42" s="148" t="s">
        <v>74</v>
      </c>
      <c r="E42" s="248"/>
      <c r="F42" s="117" t="s">
        <v>69</v>
      </c>
      <c r="G42" s="166"/>
      <c r="H42" s="250"/>
      <c r="I42" s="246"/>
      <c r="J42" s="250"/>
    </row>
    <row r="43" spans="1:10" ht="39" customHeight="1" x14ac:dyDescent="0.3">
      <c r="A43" s="142" t="s">
        <v>36</v>
      </c>
      <c r="B43" s="235"/>
      <c r="C43" s="235"/>
      <c r="D43" s="148" t="s">
        <v>74</v>
      </c>
      <c r="E43" s="248"/>
      <c r="F43" s="117" t="s">
        <v>73</v>
      </c>
      <c r="G43" s="166"/>
      <c r="H43" s="250"/>
      <c r="I43" s="246"/>
      <c r="J43" s="250"/>
    </row>
    <row r="44" spans="1:10" ht="39" customHeight="1" x14ac:dyDescent="0.3">
      <c r="A44" s="142" t="s">
        <v>36</v>
      </c>
      <c r="B44" s="235"/>
      <c r="C44" s="235"/>
      <c r="D44" s="148" t="s">
        <v>74</v>
      </c>
      <c r="E44" s="248"/>
      <c r="F44" s="117" t="s">
        <v>75</v>
      </c>
      <c r="G44" s="166"/>
      <c r="H44" s="250"/>
      <c r="I44" s="246"/>
      <c r="J44" s="250"/>
    </row>
    <row r="45" spans="1:10" ht="39" customHeight="1" x14ac:dyDescent="0.3">
      <c r="A45" s="142" t="s">
        <v>36</v>
      </c>
      <c r="B45" s="235"/>
      <c r="C45" s="235"/>
      <c r="D45" s="148" t="s">
        <v>74</v>
      </c>
      <c r="E45" s="248"/>
      <c r="F45" s="117" t="s">
        <v>76</v>
      </c>
      <c r="G45" s="166"/>
      <c r="H45" s="250"/>
      <c r="I45" s="246"/>
      <c r="J45" s="250"/>
    </row>
    <row r="46" spans="1:10" ht="39" customHeight="1" x14ac:dyDescent="0.3">
      <c r="A46" s="142" t="s">
        <v>36</v>
      </c>
      <c r="B46" s="235"/>
      <c r="C46" s="235"/>
      <c r="D46" s="148" t="s">
        <v>74</v>
      </c>
      <c r="E46" s="248"/>
      <c r="F46" s="117" t="s">
        <v>77</v>
      </c>
      <c r="G46" s="166"/>
      <c r="H46" s="250"/>
      <c r="I46" s="246"/>
      <c r="J46" s="250"/>
    </row>
    <row r="47" spans="1:10" ht="39" customHeight="1" x14ac:dyDescent="0.3">
      <c r="A47" s="142" t="s">
        <v>36</v>
      </c>
      <c r="B47" s="235"/>
      <c r="C47" s="235"/>
      <c r="D47" s="148" t="s">
        <v>74</v>
      </c>
      <c r="E47" s="248"/>
      <c r="F47" s="117" t="s">
        <v>78</v>
      </c>
      <c r="G47" s="166"/>
      <c r="H47" s="250"/>
      <c r="I47" s="246"/>
      <c r="J47" s="250"/>
    </row>
    <row r="48" spans="1:10" ht="39" customHeight="1" x14ac:dyDescent="0.3">
      <c r="A48" s="142" t="s">
        <v>36</v>
      </c>
      <c r="B48" s="235"/>
      <c r="C48" s="235"/>
      <c r="D48" s="148" t="s">
        <v>74</v>
      </c>
      <c r="E48" s="248"/>
      <c r="F48" s="117" t="s">
        <v>727</v>
      </c>
      <c r="G48" s="166"/>
      <c r="H48" s="250"/>
      <c r="I48" s="246"/>
      <c r="J48" s="250"/>
    </row>
    <row r="49" spans="1:10" ht="39" customHeight="1" x14ac:dyDescent="0.3">
      <c r="A49" s="142" t="s">
        <v>36</v>
      </c>
      <c r="B49" s="235"/>
      <c r="C49" s="235"/>
      <c r="D49" s="148" t="s">
        <v>74</v>
      </c>
      <c r="E49" s="248"/>
      <c r="F49" s="117" t="s">
        <v>44</v>
      </c>
      <c r="G49" s="166"/>
      <c r="H49" s="250"/>
      <c r="I49" s="246"/>
      <c r="J49" s="250"/>
    </row>
    <row r="50" spans="1:10" ht="14.4" customHeight="1" x14ac:dyDescent="0.3">
      <c r="A50" s="142" t="s">
        <v>36</v>
      </c>
      <c r="B50" s="236"/>
      <c r="C50" s="236"/>
      <c r="D50" s="149"/>
      <c r="E50" s="137"/>
      <c r="F50" s="119"/>
      <c r="G50" s="167"/>
      <c r="H50" s="188"/>
      <c r="I50" s="189"/>
      <c r="J50" s="189"/>
    </row>
    <row r="51" spans="1:10" s="5" customFormat="1" ht="14.4" customHeight="1" x14ac:dyDescent="0.3">
      <c r="A51" s="142" t="s">
        <v>36</v>
      </c>
      <c r="B51" s="236"/>
      <c r="C51" s="236"/>
      <c r="D51" s="148">
        <v>1.2</v>
      </c>
      <c r="E51" s="247" t="s">
        <v>79</v>
      </c>
      <c r="F51" s="245"/>
      <c r="G51" s="243"/>
      <c r="H51" s="190" t="s">
        <v>52</v>
      </c>
      <c r="I51" s="191" t="e">
        <f>COUNTIF(I32:I49,"Exceeds")/COUNTA(I32:I49)</f>
        <v>#DIV/0!</v>
      </c>
      <c r="J51" s="1"/>
    </row>
    <row r="52" spans="1:10" s="5" customFormat="1" ht="14.4" customHeight="1" x14ac:dyDescent="0.3">
      <c r="A52" s="142" t="s">
        <v>36</v>
      </c>
      <c r="B52" s="236"/>
      <c r="C52" s="236"/>
      <c r="D52" s="148">
        <v>1.2</v>
      </c>
      <c r="E52" s="247"/>
      <c r="F52" s="245"/>
      <c r="G52" s="243"/>
      <c r="H52" s="190" t="s">
        <v>53</v>
      </c>
      <c r="I52" s="191" t="e">
        <f>COUNTIF(I32:I49,"Meets")/COUNTA(I32:I49)</f>
        <v>#DIV/0!</v>
      </c>
      <c r="J52" s="1"/>
    </row>
    <row r="53" spans="1:10" s="5" customFormat="1" ht="14.4" customHeight="1" x14ac:dyDescent="0.3">
      <c r="A53" s="142" t="s">
        <v>36</v>
      </c>
      <c r="B53" s="236"/>
      <c r="C53" s="236"/>
      <c r="D53" s="148">
        <v>1.2</v>
      </c>
      <c r="E53" s="247"/>
      <c r="F53" s="245"/>
      <c r="G53" s="243"/>
      <c r="H53" s="190" t="s">
        <v>54</v>
      </c>
      <c r="I53" s="191" t="e">
        <f>COUNTIF(I32:I49,"Needs Action")/COUNTA(I32:I49)</f>
        <v>#DIV/0!</v>
      </c>
      <c r="J53" s="1"/>
    </row>
    <row r="54" spans="1:10" s="5" customFormat="1" ht="14.4" customHeight="1" x14ac:dyDescent="0.3">
      <c r="A54" s="142" t="s">
        <v>36</v>
      </c>
      <c r="B54" s="236"/>
      <c r="C54" s="236"/>
      <c r="D54" s="148">
        <v>1.2</v>
      </c>
      <c r="E54" s="247"/>
      <c r="F54" s="245"/>
      <c r="G54" s="243"/>
      <c r="H54" s="190" t="s">
        <v>80</v>
      </c>
      <c r="I54" s="192">
        <f>COUNTIF(J32:J49,"Yes")/COUNTA(J32:J49)</f>
        <v>0</v>
      </c>
      <c r="J54" s="1"/>
    </row>
    <row r="55" spans="1:10" s="5" customFormat="1" ht="14.4" customHeight="1" x14ac:dyDescent="0.3">
      <c r="A55" s="142" t="s">
        <v>36</v>
      </c>
      <c r="B55" s="236"/>
      <c r="C55" s="236"/>
      <c r="D55" s="148">
        <v>1.2</v>
      </c>
      <c r="E55" s="247"/>
      <c r="F55" s="245"/>
      <c r="G55" s="243"/>
      <c r="H55" s="190" t="s">
        <v>56</v>
      </c>
      <c r="I55" s="192" t="e">
        <f>COUNTIF(I32:I49,"Not Applicable")/COUNTA(I32:I49)</f>
        <v>#DIV/0!</v>
      </c>
      <c r="J55" s="1"/>
    </row>
    <row r="56" spans="1:10" s="5" customFormat="1" ht="14.4" customHeight="1" x14ac:dyDescent="0.3">
      <c r="A56" s="142" t="s">
        <v>36</v>
      </c>
      <c r="B56" s="236"/>
      <c r="C56" s="236"/>
      <c r="D56" s="149"/>
      <c r="E56" s="138"/>
      <c r="F56" s="119"/>
      <c r="G56" s="167"/>
      <c r="H56" s="188"/>
      <c r="I56" s="193"/>
      <c r="J56" s="193"/>
    </row>
    <row r="57" spans="1:10" s="5" customFormat="1" ht="78" customHeight="1" x14ac:dyDescent="0.3">
      <c r="A57" s="142" t="s">
        <v>36</v>
      </c>
      <c r="B57" s="236"/>
      <c r="C57" s="236"/>
      <c r="D57" s="148">
        <v>1.2</v>
      </c>
      <c r="E57" s="247" t="s">
        <v>81</v>
      </c>
      <c r="F57" s="114" t="s">
        <v>82</v>
      </c>
      <c r="G57" s="168"/>
      <c r="H57" s="194" t="s">
        <v>59</v>
      </c>
      <c r="I57" s="1" t="e">
        <f>IF(I51+I52+I55&gt;=80%,"Yes","No")</f>
        <v>#DIV/0!</v>
      </c>
      <c r="J57" s="1"/>
    </row>
    <row r="58" spans="1:10" s="5" customFormat="1" ht="15.6" customHeight="1" x14ac:dyDescent="0.3">
      <c r="A58" s="142" t="s">
        <v>60</v>
      </c>
      <c r="B58" s="236"/>
      <c r="C58" s="236"/>
      <c r="D58" s="148">
        <v>1.2</v>
      </c>
      <c r="E58" s="247"/>
      <c r="F58" s="237"/>
      <c r="G58" s="240"/>
      <c r="H58" s="194" t="s">
        <v>61</v>
      </c>
      <c r="I58" s="1" t="str">
        <f>IF(I54&gt;0,"Yes","No")</f>
        <v>No</v>
      </c>
      <c r="J58" s="1"/>
    </row>
    <row r="59" spans="1:10" s="5" customFormat="1" ht="15.6" customHeight="1" x14ac:dyDescent="0.3">
      <c r="A59" s="142" t="s">
        <v>62</v>
      </c>
      <c r="B59" s="236"/>
      <c r="C59" s="236"/>
      <c r="D59" s="148">
        <v>1.2</v>
      </c>
      <c r="E59" s="247"/>
      <c r="F59" s="238"/>
      <c r="G59" s="241"/>
      <c r="H59" s="194" t="s">
        <v>63</v>
      </c>
      <c r="I59" s="1" t="e">
        <f>IF(AND(I57="Yes", I58="No"), "Yes", "No")</f>
        <v>#DIV/0!</v>
      </c>
      <c r="J59" s="1"/>
    </row>
    <row r="60" spans="1:10" s="5" customFormat="1" ht="15.6" customHeight="1" x14ac:dyDescent="0.3">
      <c r="A60" s="142" t="s">
        <v>64</v>
      </c>
      <c r="B60" s="236"/>
      <c r="C60" s="236"/>
      <c r="D60" s="148">
        <v>1.2</v>
      </c>
      <c r="E60" s="247"/>
      <c r="F60" s="238"/>
      <c r="G60" s="241"/>
      <c r="H60" s="194" t="s">
        <v>65</v>
      </c>
      <c r="I60" s="1" t="e">
        <f>IF(I55=100%, "Not Applicable","Applicable")</f>
        <v>#DIV/0!</v>
      </c>
      <c r="J60" s="1"/>
    </row>
    <row r="61" spans="1:10" s="5" customFormat="1" ht="15.6" customHeight="1" x14ac:dyDescent="0.3">
      <c r="A61" s="142" t="s">
        <v>66</v>
      </c>
      <c r="B61" s="236"/>
      <c r="C61" s="236"/>
      <c r="D61" s="148">
        <v>1.2</v>
      </c>
      <c r="E61" s="247"/>
      <c r="F61" s="239"/>
      <c r="G61" s="242"/>
      <c r="H61" s="194" t="s">
        <v>67</v>
      </c>
      <c r="I61" s="1" t="e">
        <f>(IF(I60="Not Applicable","Not Applicable",(IF(AND(I59="Yes",I60="Applicable"),"Present","Not Present"))))</f>
        <v>#DIV/0!</v>
      </c>
      <c r="J61" s="1"/>
    </row>
    <row r="62" spans="1:10" ht="16.2" customHeight="1" x14ac:dyDescent="0.3">
      <c r="A62" s="142" t="s">
        <v>36</v>
      </c>
      <c r="B62" s="236"/>
      <c r="C62" s="236"/>
      <c r="D62" s="149"/>
      <c r="E62" s="138"/>
      <c r="F62" s="119"/>
      <c r="G62" s="167"/>
      <c r="H62" s="196"/>
      <c r="I62" s="195"/>
      <c r="J62" s="195"/>
    </row>
    <row r="63" spans="1:10" ht="27.6" x14ac:dyDescent="0.3">
      <c r="A63" s="142" t="s">
        <v>36</v>
      </c>
      <c r="B63" s="145" t="s">
        <v>38</v>
      </c>
      <c r="C63" s="145"/>
      <c r="D63" s="146">
        <v>1.3</v>
      </c>
      <c r="E63" s="135" t="s">
        <v>760</v>
      </c>
      <c r="F63" s="116" t="s">
        <v>29</v>
      </c>
      <c r="G63" s="170"/>
      <c r="H63" s="184"/>
      <c r="I63" s="185"/>
      <c r="J63" s="185"/>
    </row>
    <row r="64" spans="1:10" x14ac:dyDescent="0.3">
      <c r="A64" s="142" t="s">
        <v>36</v>
      </c>
      <c r="B64" s="235" t="s">
        <v>38</v>
      </c>
      <c r="C64" s="235"/>
      <c r="D64" s="148" t="s">
        <v>83</v>
      </c>
      <c r="E64" s="248" t="s">
        <v>761</v>
      </c>
      <c r="F64" s="117" t="s">
        <v>73</v>
      </c>
      <c r="G64" s="166"/>
      <c r="H64" s="250" t="s">
        <v>41</v>
      </c>
      <c r="I64" s="246"/>
      <c r="J64" s="250" t="str">
        <f>IF(AND(H64="Yes",I64="Needs Action"),"Yes","No")</f>
        <v>No</v>
      </c>
    </row>
    <row r="65" spans="1:10" x14ac:dyDescent="0.3">
      <c r="A65" s="142" t="s">
        <v>36</v>
      </c>
      <c r="B65" s="235"/>
      <c r="C65" s="235"/>
      <c r="D65" s="148" t="s">
        <v>83</v>
      </c>
      <c r="E65" s="248"/>
      <c r="F65" s="118" t="s">
        <v>42</v>
      </c>
      <c r="G65" s="166"/>
      <c r="H65" s="250"/>
      <c r="I65" s="246"/>
      <c r="J65" s="250"/>
    </row>
    <row r="66" spans="1:10" ht="20.399999999999999" x14ac:dyDescent="0.3">
      <c r="A66" s="142" t="s">
        <v>36</v>
      </c>
      <c r="B66" s="235"/>
      <c r="C66" s="235"/>
      <c r="D66" s="148" t="s">
        <v>83</v>
      </c>
      <c r="E66" s="248"/>
      <c r="F66" s="117" t="s">
        <v>44</v>
      </c>
      <c r="G66" s="166"/>
      <c r="H66" s="250"/>
      <c r="I66" s="246"/>
      <c r="J66" s="250"/>
    </row>
    <row r="67" spans="1:10" x14ac:dyDescent="0.3">
      <c r="A67" s="142" t="s">
        <v>36</v>
      </c>
      <c r="B67" s="235"/>
      <c r="C67" s="235"/>
      <c r="D67" s="148" t="s">
        <v>83</v>
      </c>
      <c r="E67" s="248"/>
      <c r="F67" s="117" t="s">
        <v>84</v>
      </c>
      <c r="G67" s="166"/>
      <c r="H67" s="250"/>
      <c r="I67" s="246"/>
      <c r="J67" s="250"/>
    </row>
    <row r="68" spans="1:10" x14ac:dyDescent="0.3">
      <c r="A68" s="142" t="s">
        <v>36</v>
      </c>
      <c r="B68" s="235" t="s">
        <v>38</v>
      </c>
      <c r="C68" s="235"/>
      <c r="D68" s="148" t="s">
        <v>85</v>
      </c>
      <c r="E68" s="248" t="s">
        <v>762</v>
      </c>
      <c r="F68" s="117" t="s">
        <v>73</v>
      </c>
      <c r="G68" s="166"/>
      <c r="H68" s="250" t="s">
        <v>41</v>
      </c>
      <c r="I68" s="246"/>
      <c r="J68" s="250" t="str">
        <f>IF(AND(H68="Yes",I68="Needs Action"),"Yes","No")</f>
        <v>No</v>
      </c>
    </row>
    <row r="69" spans="1:10" x14ac:dyDescent="0.3">
      <c r="A69" s="142" t="s">
        <v>36</v>
      </c>
      <c r="B69" s="235"/>
      <c r="C69" s="235"/>
      <c r="D69" s="148" t="s">
        <v>85</v>
      </c>
      <c r="E69" s="248"/>
      <c r="F69" s="118" t="s">
        <v>42</v>
      </c>
      <c r="G69" s="166"/>
      <c r="H69" s="250"/>
      <c r="I69" s="246"/>
      <c r="J69" s="250"/>
    </row>
    <row r="70" spans="1:10" ht="20.399999999999999" x14ac:dyDescent="0.3">
      <c r="A70" s="142" t="s">
        <v>36</v>
      </c>
      <c r="B70" s="235"/>
      <c r="C70" s="235"/>
      <c r="D70" s="148" t="s">
        <v>85</v>
      </c>
      <c r="E70" s="248"/>
      <c r="F70" s="117" t="s">
        <v>44</v>
      </c>
      <c r="G70" s="166"/>
      <c r="H70" s="250"/>
      <c r="I70" s="246"/>
      <c r="J70" s="250"/>
    </row>
    <row r="71" spans="1:10" x14ac:dyDescent="0.3">
      <c r="A71" s="142" t="s">
        <v>36</v>
      </c>
      <c r="B71" s="235"/>
      <c r="C71" s="235"/>
      <c r="D71" s="148" t="s">
        <v>85</v>
      </c>
      <c r="E71" s="248"/>
      <c r="F71" s="117" t="s">
        <v>84</v>
      </c>
      <c r="G71" s="166"/>
      <c r="H71" s="250"/>
      <c r="I71" s="246"/>
      <c r="J71" s="250"/>
    </row>
    <row r="72" spans="1:10" x14ac:dyDescent="0.3">
      <c r="A72" s="142" t="s">
        <v>36</v>
      </c>
      <c r="B72" s="235" t="s">
        <v>38</v>
      </c>
      <c r="C72" s="235"/>
      <c r="D72" s="148" t="s">
        <v>86</v>
      </c>
      <c r="E72" s="248" t="s">
        <v>763</v>
      </c>
      <c r="F72" s="117" t="s">
        <v>40</v>
      </c>
      <c r="G72" s="166"/>
      <c r="H72" s="250" t="s">
        <v>41</v>
      </c>
      <c r="I72" s="246"/>
      <c r="J72" s="250" t="str">
        <f>IF(AND(H72="Yes",I72="Needs Action"),"Yes","No")</f>
        <v>No</v>
      </c>
    </row>
    <row r="73" spans="1:10" x14ac:dyDescent="0.3">
      <c r="A73" s="142" t="s">
        <v>36</v>
      </c>
      <c r="B73" s="235"/>
      <c r="C73" s="235"/>
      <c r="D73" s="148" t="s">
        <v>86</v>
      </c>
      <c r="E73" s="248"/>
      <c r="F73" s="117" t="s">
        <v>73</v>
      </c>
      <c r="G73" s="166"/>
      <c r="H73" s="250"/>
      <c r="I73" s="246"/>
      <c r="J73" s="250"/>
    </row>
    <row r="74" spans="1:10" x14ac:dyDescent="0.3">
      <c r="A74" s="142" t="s">
        <v>36</v>
      </c>
      <c r="B74" s="235"/>
      <c r="C74" s="235"/>
      <c r="D74" s="148" t="s">
        <v>86</v>
      </c>
      <c r="E74" s="248"/>
      <c r="F74" s="118" t="s">
        <v>42</v>
      </c>
      <c r="G74" s="166"/>
      <c r="H74" s="250"/>
      <c r="I74" s="246"/>
      <c r="J74" s="250"/>
    </row>
    <row r="75" spans="1:10" ht="20.399999999999999" x14ac:dyDescent="0.3">
      <c r="A75" s="142" t="s">
        <v>36</v>
      </c>
      <c r="B75" s="235"/>
      <c r="C75" s="235"/>
      <c r="D75" s="148" t="s">
        <v>86</v>
      </c>
      <c r="E75" s="248"/>
      <c r="F75" s="117" t="s">
        <v>44</v>
      </c>
      <c r="G75" s="166"/>
      <c r="H75" s="250"/>
      <c r="I75" s="246"/>
      <c r="J75" s="250"/>
    </row>
    <row r="76" spans="1:10" x14ac:dyDescent="0.3">
      <c r="A76" s="142" t="s">
        <v>36</v>
      </c>
      <c r="B76" s="235"/>
      <c r="C76" s="235"/>
      <c r="D76" s="148" t="s">
        <v>86</v>
      </c>
      <c r="E76" s="248"/>
      <c r="F76" s="117" t="s">
        <v>84</v>
      </c>
      <c r="G76" s="166"/>
      <c r="H76" s="250"/>
      <c r="I76" s="246"/>
      <c r="J76" s="250"/>
    </row>
    <row r="77" spans="1:10" x14ac:dyDescent="0.3">
      <c r="A77" s="142" t="s">
        <v>36</v>
      </c>
      <c r="B77" s="235" t="s">
        <v>38</v>
      </c>
      <c r="C77" s="235"/>
      <c r="D77" s="148" t="s">
        <v>87</v>
      </c>
      <c r="E77" s="248" t="s">
        <v>764</v>
      </c>
      <c r="F77" s="117" t="s">
        <v>73</v>
      </c>
      <c r="G77" s="166"/>
      <c r="H77" s="250" t="s">
        <v>41</v>
      </c>
      <c r="I77" s="246"/>
      <c r="J77" s="250" t="str">
        <f>IF(AND(H77="Yes",I77="Needs Action"),"Yes","No")</f>
        <v>No</v>
      </c>
    </row>
    <row r="78" spans="1:10" x14ac:dyDescent="0.3">
      <c r="A78" s="142" t="s">
        <v>36</v>
      </c>
      <c r="B78" s="235"/>
      <c r="C78" s="235"/>
      <c r="D78" s="148" t="s">
        <v>87</v>
      </c>
      <c r="E78" s="248"/>
      <c r="F78" s="117" t="s">
        <v>88</v>
      </c>
      <c r="G78" s="166"/>
      <c r="H78" s="250"/>
      <c r="I78" s="246"/>
      <c r="J78" s="250"/>
    </row>
    <row r="79" spans="1:10" ht="20.399999999999999" x14ac:dyDescent="0.3">
      <c r="A79" s="142" t="s">
        <v>36</v>
      </c>
      <c r="B79" s="235"/>
      <c r="C79" s="235"/>
      <c r="D79" s="148" t="s">
        <v>87</v>
      </c>
      <c r="E79" s="248"/>
      <c r="F79" s="117" t="s">
        <v>44</v>
      </c>
      <c r="G79" s="166"/>
      <c r="H79" s="250"/>
      <c r="I79" s="246"/>
      <c r="J79" s="250"/>
    </row>
    <row r="80" spans="1:10" x14ac:dyDescent="0.3">
      <c r="A80" s="142" t="s">
        <v>36</v>
      </c>
      <c r="B80" s="235"/>
      <c r="C80" s="235"/>
      <c r="D80" s="148" t="s">
        <v>87</v>
      </c>
      <c r="E80" s="248"/>
      <c r="F80" s="117" t="s">
        <v>727</v>
      </c>
      <c r="G80" s="166"/>
      <c r="H80" s="250"/>
      <c r="I80" s="246"/>
      <c r="J80" s="250"/>
    </row>
    <row r="81" spans="1:10" x14ac:dyDescent="0.3">
      <c r="A81" s="142" t="s">
        <v>36</v>
      </c>
      <c r="B81" s="235"/>
      <c r="C81" s="235"/>
      <c r="D81" s="148" t="s">
        <v>87</v>
      </c>
      <c r="E81" s="248"/>
      <c r="F81" s="118" t="s">
        <v>42</v>
      </c>
      <c r="G81" s="166"/>
      <c r="H81" s="250"/>
      <c r="I81" s="246"/>
      <c r="J81" s="250"/>
    </row>
    <row r="82" spans="1:10" ht="27" customHeight="1" x14ac:dyDescent="0.3">
      <c r="A82" s="142" t="s">
        <v>36</v>
      </c>
      <c r="B82" s="235" t="s">
        <v>38</v>
      </c>
      <c r="C82" s="235"/>
      <c r="D82" s="148" t="s">
        <v>89</v>
      </c>
      <c r="E82" s="248" t="s">
        <v>765</v>
      </c>
      <c r="F82" s="117" t="s">
        <v>90</v>
      </c>
      <c r="G82" s="166"/>
      <c r="H82" s="250" t="s">
        <v>41</v>
      </c>
      <c r="I82" s="246"/>
      <c r="J82" s="250" t="str">
        <f>IF(AND(H82="Yes",I82="Needs Action"),"Yes","No")</f>
        <v>No</v>
      </c>
    </row>
    <row r="83" spans="1:10" ht="27" customHeight="1" x14ac:dyDescent="0.3">
      <c r="A83" s="142" t="s">
        <v>36</v>
      </c>
      <c r="B83" s="235"/>
      <c r="C83" s="235"/>
      <c r="D83" s="148" t="s">
        <v>89</v>
      </c>
      <c r="E83" s="248"/>
      <c r="F83" s="117" t="s">
        <v>44</v>
      </c>
      <c r="G83" s="166"/>
      <c r="H83" s="250"/>
      <c r="I83" s="246"/>
      <c r="J83" s="250"/>
    </row>
    <row r="84" spans="1:10" ht="27" customHeight="1" x14ac:dyDescent="0.3">
      <c r="A84" s="142" t="s">
        <v>36</v>
      </c>
      <c r="B84" s="235"/>
      <c r="C84" s="235"/>
      <c r="D84" s="148" t="s">
        <v>89</v>
      </c>
      <c r="E84" s="248"/>
      <c r="F84" s="117" t="s">
        <v>73</v>
      </c>
      <c r="G84" s="166"/>
      <c r="H84" s="250"/>
      <c r="I84" s="246"/>
      <c r="J84" s="250"/>
    </row>
    <row r="85" spans="1:10" ht="27" customHeight="1" x14ac:dyDescent="0.3">
      <c r="A85" s="142" t="s">
        <v>36</v>
      </c>
      <c r="B85" s="235"/>
      <c r="C85" s="235"/>
      <c r="D85" s="148" t="s">
        <v>89</v>
      </c>
      <c r="E85" s="248"/>
      <c r="F85" s="117" t="s">
        <v>88</v>
      </c>
      <c r="G85" s="166"/>
      <c r="H85" s="250"/>
      <c r="I85" s="246"/>
      <c r="J85" s="250"/>
    </row>
    <row r="86" spans="1:10" ht="27" customHeight="1" x14ac:dyDescent="0.3">
      <c r="A86" s="142" t="s">
        <v>36</v>
      </c>
      <c r="B86" s="235"/>
      <c r="C86" s="235"/>
      <c r="D86" s="148" t="s">
        <v>89</v>
      </c>
      <c r="E86" s="248"/>
      <c r="F86" s="117" t="s">
        <v>90</v>
      </c>
      <c r="G86" s="166"/>
      <c r="H86" s="250"/>
      <c r="I86" s="246"/>
      <c r="J86" s="250"/>
    </row>
    <row r="87" spans="1:10" ht="27" customHeight="1" x14ac:dyDescent="0.3">
      <c r="A87" s="142" t="s">
        <v>36</v>
      </c>
      <c r="B87" s="235"/>
      <c r="C87" s="235"/>
      <c r="D87" s="148" t="s">
        <v>89</v>
      </c>
      <c r="E87" s="248"/>
      <c r="F87" s="118" t="s">
        <v>42</v>
      </c>
      <c r="G87" s="166"/>
      <c r="H87" s="250"/>
      <c r="I87" s="246"/>
      <c r="J87" s="250"/>
    </row>
    <row r="88" spans="1:10" ht="23.4" customHeight="1" x14ac:dyDescent="0.3">
      <c r="A88" s="142" t="s">
        <v>36</v>
      </c>
      <c r="B88" s="235" t="s">
        <v>38</v>
      </c>
      <c r="C88" s="235"/>
      <c r="D88" s="148" t="s">
        <v>91</v>
      </c>
      <c r="E88" s="249" t="s">
        <v>766</v>
      </c>
      <c r="F88" s="117" t="s">
        <v>73</v>
      </c>
      <c r="G88" s="166"/>
      <c r="H88" s="250" t="s">
        <v>41</v>
      </c>
      <c r="I88" s="246"/>
      <c r="J88" s="250" t="str">
        <f>IF(AND(H88="Yes",I88="Needs Action"),"Yes","No")</f>
        <v>No</v>
      </c>
    </row>
    <row r="89" spans="1:10" ht="23.4" customHeight="1" x14ac:dyDescent="0.3">
      <c r="A89" s="142" t="s">
        <v>36</v>
      </c>
      <c r="B89" s="235"/>
      <c r="C89" s="235"/>
      <c r="D89" s="148" t="s">
        <v>91</v>
      </c>
      <c r="E89" s="249"/>
      <c r="F89" s="117" t="s">
        <v>49</v>
      </c>
      <c r="G89" s="166"/>
      <c r="H89" s="250"/>
      <c r="I89" s="246"/>
      <c r="J89" s="250"/>
    </row>
    <row r="90" spans="1:10" ht="23.4" customHeight="1" x14ac:dyDescent="0.3">
      <c r="A90" s="142" t="s">
        <v>36</v>
      </c>
      <c r="B90" s="235"/>
      <c r="C90" s="235"/>
      <c r="D90" s="148" t="s">
        <v>91</v>
      </c>
      <c r="E90" s="249"/>
      <c r="F90" s="118" t="s">
        <v>42</v>
      </c>
      <c r="G90" s="166"/>
      <c r="H90" s="250"/>
      <c r="I90" s="246"/>
      <c r="J90" s="250"/>
    </row>
    <row r="91" spans="1:10" ht="23.4" customHeight="1" x14ac:dyDescent="0.3">
      <c r="A91" s="142" t="s">
        <v>36</v>
      </c>
      <c r="B91" s="235"/>
      <c r="C91" s="235"/>
      <c r="D91" s="148" t="s">
        <v>91</v>
      </c>
      <c r="E91" s="249"/>
      <c r="F91" s="117" t="s">
        <v>44</v>
      </c>
      <c r="G91" s="166"/>
      <c r="H91" s="250"/>
      <c r="I91" s="246"/>
      <c r="J91" s="250"/>
    </row>
    <row r="92" spans="1:10" ht="23.4" customHeight="1" x14ac:dyDescent="0.3">
      <c r="A92" s="142" t="s">
        <v>36</v>
      </c>
      <c r="B92" s="235"/>
      <c r="C92" s="235"/>
      <c r="D92" s="148" t="s">
        <v>91</v>
      </c>
      <c r="E92" s="249"/>
      <c r="F92" s="117" t="s">
        <v>88</v>
      </c>
      <c r="G92" s="166"/>
      <c r="H92" s="250"/>
      <c r="I92" s="246"/>
      <c r="J92" s="250"/>
    </row>
    <row r="93" spans="1:10" ht="23.4" customHeight="1" x14ac:dyDescent="0.3">
      <c r="A93" s="142" t="s">
        <v>36</v>
      </c>
      <c r="B93" s="235"/>
      <c r="C93" s="235"/>
      <c r="D93" s="148" t="s">
        <v>91</v>
      </c>
      <c r="E93" s="249"/>
      <c r="F93" s="117" t="s">
        <v>727</v>
      </c>
      <c r="G93" s="166"/>
      <c r="H93" s="250"/>
      <c r="I93" s="246"/>
      <c r="J93" s="250"/>
    </row>
    <row r="94" spans="1:10" ht="51.6" customHeight="1" x14ac:dyDescent="0.3">
      <c r="A94" s="142" t="s">
        <v>36</v>
      </c>
      <c r="B94" s="235" t="s">
        <v>38</v>
      </c>
      <c r="C94" s="235"/>
      <c r="D94" s="148" t="s">
        <v>92</v>
      </c>
      <c r="E94" s="248" t="s">
        <v>767</v>
      </c>
      <c r="F94" s="117" t="s">
        <v>49</v>
      </c>
      <c r="G94" s="166"/>
      <c r="H94" s="250" t="s">
        <v>41</v>
      </c>
      <c r="I94" s="246"/>
      <c r="J94" s="250" t="str">
        <f>IF(AND(H94="Yes",I94="Needs Action"),"Yes","No")</f>
        <v>No</v>
      </c>
    </row>
    <row r="95" spans="1:10" ht="51.6" customHeight="1" x14ac:dyDescent="0.3">
      <c r="A95" s="142" t="s">
        <v>36</v>
      </c>
      <c r="B95" s="235"/>
      <c r="C95" s="235"/>
      <c r="D95" s="148" t="s">
        <v>92</v>
      </c>
      <c r="E95" s="248"/>
      <c r="F95" s="117" t="s">
        <v>44</v>
      </c>
      <c r="G95" s="166"/>
      <c r="H95" s="250"/>
      <c r="I95" s="246"/>
      <c r="J95" s="250"/>
    </row>
    <row r="96" spans="1:10" ht="51.6" customHeight="1" x14ac:dyDescent="0.3">
      <c r="A96" s="142" t="s">
        <v>36</v>
      </c>
      <c r="B96" s="235"/>
      <c r="C96" s="235"/>
      <c r="D96" s="148" t="s">
        <v>92</v>
      </c>
      <c r="E96" s="248"/>
      <c r="F96" s="118" t="s">
        <v>42</v>
      </c>
      <c r="G96" s="166"/>
      <c r="H96" s="250"/>
      <c r="I96" s="246"/>
      <c r="J96" s="250"/>
    </row>
    <row r="97" spans="1:10" x14ac:dyDescent="0.3">
      <c r="A97" s="142" t="s">
        <v>36</v>
      </c>
      <c r="B97" s="235" t="s">
        <v>38</v>
      </c>
      <c r="C97" s="235"/>
      <c r="D97" s="148" t="s">
        <v>93</v>
      </c>
      <c r="E97" s="248" t="s">
        <v>768</v>
      </c>
      <c r="F97" s="117" t="s">
        <v>73</v>
      </c>
      <c r="G97" s="166"/>
      <c r="H97" s="250" t="s">
        <v>41</v>
      </c>
      <c r="I97" s="246"/>
      <c r="J97" s="250" t="str">
        <f>IF(AND(H97="Yes",I97="Needs Action"),"Yes","No")</f>
        <v>No</v>
      </c>
    </row>
    <row r="98" spans="1:10" x14ac:dyDescent="0.3">
      <c r="A98" s="142" t="s">
        <v>36</v>
      </c>
      <c r="B98" s="235"/>
      <c r="C98" s="235"/>
      <c r="D98" s="148" t="s">
        <v>93</v>
      </c>
      <c r="E98" s="248"/>
      <c r="F98" s="117" t="s">
        <v>69</v>
      </c>
      <c r="G98" s="166"/>
      <c r="H98" s="250"/>
      <c r="I98" s="246"/>
      <c r="J98" s="250"/>
    </row>
    <row r="99" spans="1:10" ht="14.4" customHeight="1" x14ac:dyDescent="0.3">
      <c r="A99" s="142" t="s">
        <v>36</v>
      </c>
      <c r="B99" s="236"/>
      <c r="C99" s="236"/>
      <c r="D99" s="149"/>
      <c r="E99" s="137"/>
      <c r="F99" s="119"/>
      <c r="G99" s="167"/>
      <c r="H99" s="188"/>
      <c r="I99" s="189"/>
      <c r="J99" s="189"/>
    </row>
    <row r="100" spans="1:10" s="5" customFormat="1" ht="14.4" customHeight="1" x14ac:dyDescent="0.3">
      <c r="A100" s="142" t="s">
        <v>36</v>
      </c>
      <c r="B100" s="236"/>
      <c r="C100" s="236"/>
      <c r="D100" s="148">
        <v>1.3</v>
      </c>
      <c r="E100" s="247" t="s">
        <v>94</v>
      </c>
      <c r="F100" s="245"/>
      <c r="G100" s="243"/>
      <c r="H100" s="190" t="s">
        <v>52</v>
      </c>
      <c r="I100" s="191" t="e">
        <f>COUNTIF(I84:I98,"Exceeds")/COUNTA(I84:I98)</f>
        <v>#DIV/0!</v>
      </c>
      <c r="J100" s="1"/>
    </row>
    <row r="101" spans="1:10" s="5" customFormat="1" ht="14.4" customHeight="1" x14ac:dyDescent="0.3">
      <c r="A101" s="142" t="s">
        <v>36</v>
      </c>
      <c r="B101" s="236"/>
      <c r="C101" s="236"/>
      <c r="D101" s="148">
        <v>1.3</v>
      </c>
      <c r="E101" s="247"/>
      <c r="F101" s="245"/>
      <c r="G101" s="243"/>
      <c r="H101" s="190" t="s">
        <v>53</v>
      </c>
      <c r="I101" s="191" t="e">
        <f>COUNTIF(I84:I98,"Meets")/COUNTA(I84:I98)</f>
        <v>#DIV/0!</v>
      </c>
      <c r="J101" s="1"/>
    </row>
    <row r="102" spans="1:10" s="5" customFormat="1" ht="14.4" customHeight="1" x14ac:dyDescent="0.3">
      <c r="A102" s="142" t="s">
        <v>36</v>
      </c>
      <c r="B102" s="236"/>
      <c r="C102" s="236"/>
      <c r="D102" s="148">
        <v>1.3</v>
      </c>
      <c r="E102" s="247"/>
      <c r="F102" s="245"/>
      <c r="G102" s="243"/>
      <c r="H102" s="190" t="s">
        <v>54</v>
      </c>
      <c r="I102" s="191" t="e">
        <f>COUNTIF(I84:I98,"Needs Action")/COUNTA(I84:I98)</f>
        <v>#DIV/0!</v>
      </c>
      <c r="J102" s="1"/>
    </row>
    <row r="103" spans="1:10" s="5" customFormat="1" ht="14.4" customHeight="1" x14ac:dyDescent="0.3">
      <c r="A103" s="142" t="s">
        <v>36</v>
      </c>
      <c r="B103" s="236"/>
      <c r="C103" s="236"/>
      <c r="D103" s="148">
        <v>1.3</v>
      </c>
      <c r="E103" s="247"/>
      <c r="F103" s="245"/>
      <c r="G103" s="243"/>
      <c r="H103" s="190" t="s">
        <v>80</v>
      </c>
      <c r="I103" s="192">
        <f>COUNTIF(J84:J98,"Yes")/COUNTA(J84:J98)</f>
        <v>0</v>
      </c>
      <c r="J103" s="1"/>
    </row>
    <row r="104" spans="1:10" s="5" customFormat="1" ht="14.4" customHeight="1" x14ac:dyDescent="0.3">
      <c r="A104" s="142" t="s">
        <v>36</v>
      </c>
      <c r="B104" s="236"/>
      <c r="C104" s="236"/>
      <c r="D104" s="148">
        <v>1.3</v>
      </c>
      <c r="E104" s="247"/>
      <c r="F104" s="245"/>
      <c r="G104" s="243"/>
      <c r="H104" s="190" t="s">
        <v>56</v>
      </c>
      <c r="I104" s="192" t="e">
        <f>COUNTIF(I84:I98,"Not Applicable")/COUNTA(I84:I98)</f>
        <v>#DIV/0!</v>
      </c>
      <c r="J104" s="1"/>
    </row>
    <row r="105" spans="1:10" s="5" customFormat="1" ht="14.4" customHeight="1" x14ac:dyDescent="0.3">
      <c r="A105" s="142" t="s">
        <v>36</v>
      </c>
      <c r="B105" s="236"/>
      <c r="C105" s="236"/>
      <c r="D105" s="149"/>
      <c r="E105" s="138"/>
      <c r="F105" s="119"/>
      <c r="G105" s="167"/>
      <c r="H105" s="188"/>
      <c r="I105" s="193"/>
      <c r="J105" s="193"/>
    </row>
    <row r="106" spans="1:10" s="5" customFormat="1" ht="78" customHeight="1" x14ac:dyDescent="0.3">
      <c r="A106" s="142" t="s">
        <v>36</v>
      </c>
      <c r="B106" s="236"/>
      <c r="C106" s="236"/>
      <c r="D106" s="148">
        <v>1.3</v>
      </c>
      <c r="E106" s="247" t="s">
        <v>95</v>
      </c>
      <c r="F106" s="114" t="s">
        <v>96</v>
      </c>
      <c r="G106" s="168"/>
      <c r="H106" s="194" t="s">
        <v>59</v>
      </c>
      <c r="I106" s="1" t="e">
        <f>IF((I100+I101+I104)&gt;=80%,"Yes","No")</f>
        <v>#DIV/0!</v>
      </c>
      <c r="J106" s="1"/>
    </row>
    <row r="107" spans="1:10" s="5" customFormat="1" ht="15.6" customHeight="1" x14ac:dyDescent="0.3">
      <c r="A107" s="142" t="s">
        <v>36</v>
      </c>
      <c r="B107" s="236"/>
      <c r="C107" s="236"/>
      <c r="D107" s="148">
        <v>1.3</v>
      </c>
      <c r="E107" s="247"/>
      <c r="F107" s="237"/>
      <c r="G107" s="240"/>
      <c r="H107" s="194" t="s">
        <v>61</v>
      </c>
      <c r="I107" s="1" t="str">
        <f>IF(I103&gt;0,"Yes","No")</f>
        <v>No</v>
      </c>
      <c r="J107" s="1"/>
    </row>
    <row r="108" spans="1:10" s="5" customFormat="1" ht="15.6" customHeight="1" x14ac:dyDescent="0.3">
      <c r="A108" s="142" t="s">
        <v>36</v>
      </c>
      <c r="B108" s="236"/>
      <c r="C108" s="236"/>
      <c r="D108" s="148">
        <v>1.3</v>
      </c>
      <c r="E108" s="247"/>
      <c r="F108" s="238"/>
      <c r="G108" s="241"/>
      <c r="H108" s="194" t="s">
        <v>63</v>
      </c>
      <c r="I108" s="1" t="e">
        <f>IF(AND(I106="Yes", I107="No"), "Yes", "No")</f>
        <v>#DIV/0!</v>
      </c>
      <c r="J108" s="1"/>
    </row>
    <row r="109" spans="1:10" s="5" customFormat="1" ht="15.6" customHeight="1" x14ac:dyDescent="0.3">
      <c r="A109" s="142" t="s">
        <v>36</v>
      </c>
      <c r="B109" s="236"/>
      <c r="C109" s="236"/>
      <c r="D109" s="148">
        <v>1.3</v>
      </c>
      <c r="E109" s="247"/>
      <c r="F109" s="238"/>
      <c r="G109" s="241"/>
      <c r="H109" s="194" t="s">
        <v>65</v>
      </c>
      <c r="I109" s="1" t="e">
        <f>IF(I104=100%, "Not Applicable","Applicable")</f>
        <v>#DIV/0!</v>
      </c>
      <c r="J109" s="1"/>
    </row>
    <row r="110" spans="1:10" s="5" customFormat="1" ht="15.6" customHeight="1" x14ac:dyDescent="0.3">
      <c r="A110" s="142" t="s">
        <v>36</v>
      </c>
      <c r="B110" s="236"/>
      <c r="C110" s="236"/>
      <c r="D110" s="148">
        <v>1.3</v>
      </c>
      <c r="E110" s="247"/>
      <c r="F110" s="239"/>
      <c r="G110" s="242"/>
      <c r="H110" s="194" t="s">
        <v>67</v>
      </c>
      <c r="I110" s="1" t="e">
        <f>(IF(I109="Not Applicable","Not Applicable",(IF(AND(I108="Yes",I109="Applicable"),"Present","Not Present"))))</f>
        <v>#DIV/0!</v>
      </c>
      <c r="J110" s="1"/>
    </row>
    <row r="111" spans="1:10" ht="16.2" customHeight="1" x14ac:dyDescent="0.3">
      <c r="A111" s="142" t="s">
        <v>36</v>
      </c>
      <c r="B111" s="236"/>
      <c r="C111" s="236"/>
      <c r="D111" s="149"/>
      <c r="E111" s="138"/>
      <c r="F111" s="119"/>
      <c r="G111" s="167"/>
      <c r="H111" s="196"/>
      <c r="I111" s="195"/>
      <c r="J111" s="195"/>
    </row>
    <row r="112" spans="1:10" ht="16.2" x14ac:dyDescent="0.3">
      <c r="A112" s="142" t="s">
        <v>36</v>
      </c>
      <c r="B112" s="145" t="s">
        <v>38</v>
      </c>
      <c r="C112" s="145" t="s">
        <v>726</v>
      </c>
      <c r="D112" s="146">
        <v>1.4</v>
      </c>
      <c r="E112" s="135" t="s">
        <v>769</v>
      </c>
      <c r="F112" s="120"/>
      <c r="G112" s="169"/>
      <c r="H112" s="184"/>
      <c r="I112" s="185"/>
      <c r="J112" s="185"/>
    </row>
    <row r="113" spans="1:10" x14ac:dyDescent="0.3">
      <c r="A113" s="142" t="s">
        <v>36</v>
      </c>
      <c r="B113" s="235" t="s">
        <v>38</v>
      </c>
      <c r="C113" s="235" t="s">
        <v>726</v>
      </c>
      <c r="D113" s="148" t="s">
        <v>97</v>
      </c>
      <c r="E113" s="248" t="s">
        <v>770</v>
      </c>
      <c r="F113" s="117" t="s">
        <v>73</v>
      </c>
      <c r="G113" s="166"/>
      <c r="H113" s="250" t="s">
        <v>41</v>
      </c>
      <c r="I113" s="246"/>
      <c r="J113" s="250" t="str">
        <f>IF(AND(H113="Yes",I113="Needs Action"),"Yes","No")</f>
        <v>No</v>
      </c>
    </row>
    <row r="114" spans="1:10" x14ac:dyDescent="0.3">
      <c r="A114" s="142" t="s">
        <v>36</v>
      </c>
      <c r="B114" s="235"/>
      <c r="C114" s="235"/>
      <c r="D114" s="148" t="s">
        <v>97</v>
      </c>
      <c r="E114" s="248"/>
      <c r="F114" s="117" t="s">
        <v>88</v>
      </c>
      <c r="G114" s="166"/>
      <c r="H114" s="250"/>
      <c r="I114" s="246"/>
      <c r="J114" s="250"/>
    </row>
    <row r="115" spans="1:10" ht="20.399999999999999" x14ac:dyDescent="0.3">
      <c r="A115" s="142" t="s">
        <v>36</v>
      </c>
      <c r="B115" s="235"/>
      <c r="C115" s="235"/>
      <c r="D115" s="148" t="s">
        <v>97</v>
      </c>
      <c r="E115" s="248"/>
      <c r="F115" s="117" t="s">
        <v>44</v>
      </c>
      <c r="G115" s="166"/>
      <c r="H115" s="250"/>
      <c r="I115" s="246"/>
      <c r="J115" s="250"/>
    </row>
    <row r="116" spans="1:10" x14ac:dyDescent="0.3">
      <c r="A116" s="142" t="s">
        <v>36</v>
      </c>
      <c r="B116" s="235"/>
      <c r="C116" s="235"/>
      <c r="D116" s="148" t="s">
        <v>97</v>
      </c>
      <c r="E116" s="248"/>
      <c r="F116" s="117" t="s">
        <v>727</v>
      </c>
      <c r="G116" s="166"/>
      <c r="H116" s="250"/>
      <c r="I116" s="246"/>
      <c r="J116" s="250"/>
    </row>
    <row r="117" spans="1:10" x14ac:dyDescent="0.3">
      <c r="A117" s="142" t="s">
        <v>36</v>
      </c>
      <c r="B117" s="235"/>
      <c r="C117" s="235"/>
      <c r="D117" s="148" t="s">
        <v>97</v>
      </c>
      <c r="E117" s="248"/>
      <c r="F117" s="118" t="s">
        <v>42</v>
      </c>
      <c r="G117" s="166"/>
      <c r="H117" s="250"/>
      <c r="I117" s="246"/>
      <c r="J117" s="250"/>
    </row>
    <row r="118" spans="1:10" x14ac:dyDescent="0.3">
      <c r="A118" s="142" t="s">
        <v>36</v>
      </c>
      <c r="B118" s="235" t="s">
        <v>38</v>
      </c>
      <c r="C118" s="235" t="s">
        <v>726</v>
      </c>
      <c r="D118" s="148" t="s">
        <v>98</v>
      </c>
      <c r="E118" s="248" t="s">
        <v>771</v>
      </c>
      <c r="F118" s="117" t="s">
        <v>50</v>
      </c>
      <c r="G118" s="166"/>
      <c r="H118" s="250" t="s">
        <v>41</v>
      </c>
      <c r="I118" s="246"/>
      <c r="J118" s="250" t="str">
        <f>IF(AND(H118="Yes",I118="Needs Action"),"Yes","No")</f>
        <v>No</v>
      </c>
    </row>
    <row r="119" spans="1:10" ht="20.399999999999999" x14ac:dyDescent="0.3">
      <c r="A119" s="142" t="s">
        <v>36</v>
      </c>
      <c r="B119" s="235"/>
      <c r="C119" s="235"/>
      <c r="D119" s="148" t="s">
        <v>98</v>
      </c>
      <c r="E119" s="248"/>
      <c r="F119" s="117" t="s">
        <v>44</v>
      </c>
      <c r="G119" s="166"/>
      <c r="H119" s="250"/>
      <c r="I119" s="246"/>
      <c r="J119" s="250"/>
    </row>
    <row r="120" spans="1:10" x14ac:dyDescent="0.3">
      <c r="A120" s="142" t="s">
        <v>36</v>
      </c>
      <c r="B120" s="235"/>
      <c r="C120" s="235"/>
      <c r="D120" s="148" t="s">
        <v>98</v>
      </c>
      <c r="E120" s="248"/>
      <c r="F120" s="118" t="s">
        <v>42</v>
      </c>
      <c r="G120" s="166"/>
      <c r="H120" s="250"/>
      <c r="I120" s="246"/>
      <c r="J120" s="250"/>
    </row>
    <row r="121" spans="1:10" x14ac:dyDescent="0.3">
      <c r="A121" s="142" t="s">
        <v>36</v>
      </c>
      <c r="B121" s="235"/>
      <c r="C121" s="235"/>
      <c r="D121" s="148" t="s">
        <v>98</v>
      </c>
      <c r="E121" s="248"/>
      <c r="F121" s="117" t="s">
        <v>88</v>
      </c>
      <c r="G121" s="166"/>
      <c r="H121" s="250"/>
      <c r="I121" s="246"/>
      <c r="J121" s="250"/>
    </row>
    <row r="122" spans="1:10" ht="20.399999999999999" x14ac:dyDescent="0.3">
      <c r="A122" s="142" t="s">
        <v>36</v>
      </c>
      <c r="B122" s="235"/>
      <c r="C122" s="235"/>
      <c r="D122" s="148" t="s">
        <v>98</v>
      </c>
      <c r="E122" s="248"/>
      <c r="F122" s="117" t="s">
        <v>49</v>
      </c>
      <c r="G122" s="166"/>
      <c r="H122" s="250"/>
      <c r="I122" s="246"/>
      <c r="J122" s="250"/>
    </row>
    <row r="123" spans="1:10" x14ac:dyDescent="0.3">
      <c r="A123" s="142" t="s">
        <v>36</v>
      </c>
      <c r="B123" s="235"/>
      <c r="C123" s="235"/>
      <c r="D123" s="148" t="s">
        <v>98</v>
      </c>
      <c r="E123" s="248"/>
      <c r="F123" s="117" t="s">
        <v>73</v>
      </c>
      <c r="G123" s="166"/>
      <c r="H123" s="250"/>
      <c r="I123" s="246"/>
      <c r="J123" s="250"/>
    </row>
    <row r="124" spans="1:10" ht="33" customHeight="1" x14ac:dyDescent="0.3">
      <c r="A124" s="142" t="s">
        <v>36</v>
      </c>
      <c r="B124" s="235" t="s">
        <v>38</v>
      </c>
      <c r="C124" s="235"/>
      <c r="D124" s="148" t="s">
        <v>99</v>
      </c>
      <c r="E124" s="248" t="s">
        <v>772</v>
      </c>
      <c r="F124" s="117" t="s">
        <v>100</v>
      </c>
      <c r="G124" s="166"/>
      <c r="H124" s="250" t="s">
        <v>41</v>
      </c>
      <c r="I124" s="246"/>
      <c r="J124" s="250" t="str">
        <f>IF(AND(H124="Yes",I124="Needs Action"),"Yes","No")</f>
        <v>No</v>
      </c>
    </row>
    <row r="125" spans="1:10" ht="33" customHeight="1" x14ac:dyDescent="0.3">
      <c r="A125" s="142" t="s">
        <v>36</v>
      </c>
      <c r="B125" s="235"/>
      <c r="C125" s="235"/>
      <c r="D125" s="148" t="s">
        <v>99</v>
      </c>
      <c r="E125" s="248"/>
      <c r="F125" s="117" t="s">
        <v>44</v>
      </c>
      <c r="G125" s="166"/>
      <c r="H125" s="250"/>
      <c r="I125" s="246"/>
      <c r="J125" s="250"/>
    </row>
    <row r="126" spans="1:10" x14ac:dyDescent="0.3">
      <c r="A126" s="142" t="s">
        <v>36</v>
      </c>
      <c r="B126" s="235" t="s">
        <v>38</v>
      </c>
      <c r="C126" s="235" t="s">
        <v>726</v>
      </c>
      <c r="D126" s="148" t="s">
        <v>101</v>
      </c>
      <c r="E126" s="248" t="s">
        <v>773</v>
      </c>
      <c r="F126" s="117" t="s">
        <v>40</v>
      </c>
      <c r="G126" s="166"/>
      <c r="H126" s="250" t="s">
        <v>41</v>
      </c>
      <c r="I126" s="246"/>
      <c r="J126" s="250" t="str">
        <f>IF(AND(H126="Yes",I126="Needs Action"),"Yes","No")</f>
        <v>No</v>
      </c>
    </row>
    <row r="127" spans="1:10" x14ac:dyDescent="0.3">
      <c r="A127" s="142" t="s">
        <v>36</v>
      </c>
      <c r="B127" s="235"/>
      <c r="C127" s="235"/>
      <c r="D127" s="148" t="s">
        <v>101</v>
      </c>
      <c r="E127" s="248"/>
      <c r="F127" s="117" t="s">
        <v>73</v>
      </c>
      <c r="G127" s="166"/>
      <c r="H127" s="250"/>
      <c r="I127" s="246"/>
      <c r="J127" s="250"/>
    </row>
    <row r="128" spans="1:10" ht="20.399999999999999" x14ac:dyDescent="0.3">
      <c r="A128" s="142" t="s">
        <v>36</v>
      </c>
      <c r="B128" s="235"/>
      <c r="C128" s="235"/>
      <c r="D128" s="148" t="s">
        <v>101</v>
      </c>
      <c r="E128" s="248"/>
      <c r="F128" s="117" t="s">
        <v>44</v>
      </c>
      <c r="G128" s="166"/>
      <c r="H128" s="250"/>
      <c r="I128" s="246"/>
      <c r="J128" s="250"/>
    </row>
    <row r="129" spans="1:10" x14ac:dyDescent="0.3">
      <c r="A129" s="142" t="s">
        <v>36</v>
      </c>
      <c r="B129" s="235"/>
      <c r="C129" s="235"/>
      <c r="D129" s="148" t="s">
        <v>101</v>
      </c>
      <c r="E129" s="248"/>
      <c r="F129" s="118" t="s">
        <v>42</v>
      </c>
      <c r="G129" s="166"/>
      <c r="H129" s="250"/>
      <c r="I129" s="246"/>
      <c r="J129" s="250"/>
    </row>
    <row r="130" spans="1:10" x14ac:dyDescent="0.3">
      <c r="A130" s="142" t="s">
        <v>36</v>
      </c>
      <c r="B130" s="235"/>
      <c r="C130" s="235"/>
      <c r="D130" s="148" t="s">
        <v>101</v>
      </c>
      <c r="E130" s="248"/>
      <c r="F130" s="117" t="s">
        <v>88</v>
      </c>
      <c r="G130" s="166"/>
      <c r="H130" s="250"/>
      <c r="I130" s="246"/>
      <c r="J130" s="250"/>
    </row>
    <row r="131" spans="1:10" ht="14.4" customHeight="1" x14ac:dyDescent="0.3">
      <c r="A131" s="142" t="s">
        <v>36</v>
      </c>
      <c r="B131" s="236"/>
      <c r="C131" s="236"/>
      <c r="D131" s="149"/>
      <c r="E131" s="137"/>
      <c r="F131" s="119"/>
      <c r="G131" s="167"/>
      <c r="H131" s="188"/>
      <c r="I131" s="189"/>
      <c r="J131" s="189"/>
    </row>
    <row r="132" spans="1:10" s="5" customFormat="1" ht="14.4" customHeight="1" x14ac:dyDescent="0.3">
      <c r="A132" s="142" t="s">
        <v>36</v>
      </c>
      <c r="B132" s="236"/>
      <c r="C132" s="236"/>
      <c r="D132" s="148">
        <v>1.4</v>
      </c>
      <c r="E132" s="247" t="s">
        <v>102</v>
      </c>
      <c r="F132" s="245"/>
      <c r="G132" s="243"/>
      <c r="H132" s="190" t="s">
        <v>52</v>
      </c>
      <c r="I132" s="191" t="e">
        <f>COUNTIF(I113:I130,"Exceeds")/COUNTA(I113:I130)</f>
        <v>#DIV/0!</v>
      </c>
      <c r="J132" s="1"/>
    </row>
    <row r="133" spans="1:10" s="5" customFormat="1" ht="14.4" customHeight="1" x14ac:dyDescent="0.3">
      <c r="A133" s="142" t="s">
        <v>36</v>
      </c>
      <c r="B133" s="236"/>
      <c r="C133" s="236"/>
      <c r="D133" s="148">
        <v>1.4</v>
      </c>
      <c r="E133" s="247"/>
      <c r="F133" s="245"/>
      <c r="G133" s="243"/>
      <c r="H133" s="190" t="s">
        <v>53</v>
      </c>
      <c r="I133" s="191" t="e">
        <f>COUNTIF(I113:I130,"Meets")/COUNTA(I113:I130)</f>
        <v>#DIV/0!</v>
      </c>
      <c r="J133" s="1"/>
    </row>
    <row r="134" spans="1:10" s="5" customFormat="1" ht="14.4" customHeight="1" x14ac:dyDescent="0.3">
      <c r="A134" s="142" t="s">
        <v>36</v>
      </c>
      <c r="B134" s="236"/>
      <c r="C134" s="236"/>
      <c r="D134" s="148">
        <v>1.4</v>
      </c>
      <c r="E134" s="247"/>
      <c r="F134" s="245"/>
      <c r="G134" s="243"/>
      <c r="H134" s="190" t="s">
        <v>54</v>
      </c>
      <c r="I134" s="191" t="e">
        <f>COUNTIF(I113:I130,"Needs Action")/COUNTA(I113:I130)</f>
        <v>#DIV/0!</v>
      </c>
      <c r="J134" s="1"/>
    </row>
    <row r="135" spans="1:10" s="5" customFormat="1" ht="14.4" customHeight="1" x14ac:dyDescent="0.3">
      <c r="A135" s="142" t="s">
        <v>36</v>
      </c>
      <c r="B135" s="236"/>
      <c r="C135" s="236"/>
      <c r="D135" s="148">
        <v>1.4</v>
      </c>
      <c r="E135" s="247"/>
      <c r="F135" s="245"/>
      <c r="G135" s="243"/>
      <c r="H135" s="190" t="s">
        <v>80</v>
      </c>
      <c r="I135" s="192">
        <f>COUNTIF(J113:J130,"Yes")/COUNTA(J113:J130)</f>
        <v>0</v>
      </c>
      <c r="J135" s="1"/>
    </row>
    <row r="136" spans="1:10" s="5" customFormat="1" ht="14.4" customHeight="1" x14ac:dyDescent="0.3">
      <c r="A136" s="142" t="s">
        <v>36</v>
      </c>
      <c r="B136" s="236"/>
      <c r="C136" s="236"/>
      <c r="D136" s="148">
        <v>1.4</v>
      </c>
      <c r="E136" s="247"/>
      <c r="F136" s="245"/>
      <c r="G136" s="243"/>
      <c r="H136" s="190" t="s">
        <v>56</v>
      </c>
      <c r="I136" s="192" t="e">
        <f>COUNTIF(I113:I130,"Not Applicable")/COUNTA(I113:I130)</f>
        <v>#DIV/0!</v>
      </c>
      <c r="J136" s="1"/>
    </row>
    <row r="137" spans="1:10" s="5" customFormat="1" ht="14.4" customHeight="1" x14ac:dyDescent="0.3">
      <c r="A137" s="142" t="s">
        <v>36</v>
      </c>
      <c r="B137" s="236"/>
      <c r="C137" s="236"/>
      <c r="D137" s="149"/>
      <c r="E137" s="138"/>
      <c r="F137" s="119"/>
      <c r="G137" s="167"/>
      <c r="H137" s="188"/>
      <c r="I137" s="193"/>
      <c r="J137" s="193"/>
    </row>
    <row r="138" spans="1:10" s="5" customFormat="1" ht="83.4" customHeight="1" x14ac:dyDescent="0.3">
      <c r="A138" s="142" t="s">
        <v>36</v>
      </c>
      <c r="B138" s="236"/>
      <c r="C138" s="236"/>
      <c r="D138" s="148">
        <v>1.4</v>
      </c>
      <c r="E138" s="247" t="s">
        <v>103</v>
      </c>
      <c r="F138" s="114" t="s">
        <v>104</v>
      </c>
      <c r="G138" s="168"/>
      <c r="H138" s="194" t="s">
        <v>59</v>
      </c>
      <c r="I138" s="1" t="e">
        <f>IF((I132+I133+I136)&gt;=80%,"Yes","No")</f>
        <v>#DIV/0!</v>
      </c>
      <c r="J138" s="1"/>
    </row>
    <row r="139" spans="1:10" s="5" customFormat="1" ht="15.6" customHeight="1" x14ac:dyDescent="0.3">
      <c r="A139" s="142" t="s">
        <v>36</v>
      </c>
      <c r="B139" s="236"/>
      <c r="C139" s="236"/>
      <c r="D139" s="148">
        <v>1.4</v>
      </c>
      <c r="E139" s="247"/>
      <c r="F139" s="237"/>
      <c r="G139" s="240"/>
      <c r="H139" s="194" t="s">
        <v>61</v>
      </c>
      <c r="I139" s="1" t="str">
        <f>IF(I135&gt;0,"Yes","No")</f>
        <v>No</v>
      </c>
      <c r="J139" s="1"/>
    </row>
    <row r="140" spans="1:10" s="5" customFormat="1" ht="15.6" customHeight="1" x14ac:dyDescent="0.3">
      <c r="A140" s="142" t="s">
        <v>36</v>
      </c>
      <c r="B140" s="236"/>
      <c r="C140" s="236"/>
      <c r="D140" s="148">
        <v>1.4</v>
      </c>
      <c r="E140" s="247"/>
      <c r="F140" s="238"/>
      <c r="G140" s="241"/>
      <c r="H140" s="194" t="s">
        <v>63</v>
      </c>
      <c r="I140" s="1" t="e">
        <f>IF(AND(I138="Yes", I139="No"), "Yes", "No")</f>
        <v>#DIV/0!</v>
      </c>
      <c r="J140" s="1"/>
    </row>
    <row r="141" spans="1:10" s="5" customFormat="1" ht="15.6" customHeight="1" x14ac:dyDescent="0.3">
      <c r="A141" s="142" t="s">
        <v>36</v>
      </c>
      <c r="B141" s="236"/>
      <c r="C141" s="236"/>
      <c r="D141" s="148">
        <v>1.4</v>
      </c>
      <c r="E141" s="247"/>
      <c r="F141" s="238"/>
      <c r="G141" s="241"/>
      <c r="H141" s="194" t="s">
        <v>65</v>
      </c>
      <c r="I141" s="1" t="e">
        <f>IF(I136=100%, "Not Applicable","Applicable")</f>
        <v>#DIV/0!</v>
      </c>
      <c r="J141" s="1"/>
    </row>
    <row r="142" spans="1:10" s="5" customFormat="1" ht="15.6" customHeight="1" x14ac:dyDescent="0.3">
      <c r="A142" s="142" t="s">
        <v>36</v>
      </c>
      <c r="B142" s="236"/>
      <c r="C142" s="236"/>
      <c r="D142" s="148">
        <v>1.4</v>
      </c>
      <c r="E142" s="247"/>
      <c r="F142" s="239"/>
      <c r="G142" s="242"/>
      <c r="H142" s="194" t="s">
        <v>67</v>
      </c>
      <c r="I142" s="1" t="e">
        <f>(IF(I141="Not Applicable","Not Applicable",(IF(AND(I140="Yes",I141="Applicable"),"Present","Not Present"))))</f>
        <v>#DIV/0!</v>
      </c>
      <c r="J142" s="1"/>
    </row>
    <row r="143" spans="1:10" ht="16.2" customHeight="1" x14ac:dyDescent="0.3">
      <c r="A143" s="142" t="s">
        <v>36</v>
      </c>
      <c r="B143" s="236"/>
      <c r="C143" s="236"/>
      <c r="D143" s="149"/>
      <c r="E143" s="138"/>
      <c r="F143" s="119"/>
      <c r="G143" s="167"/>
      <c r="H143" s="196"/>
      <c r="I143" s="195"/>
      <c r="J143" s="195"/>
    </row>
    <row r="144" spans="1:10" ht="27.6" x14ac:dyDescent="0.3">
      <c r="A144" s="142" t="s">
        <v>36</v>
      </c>
      <c r="B144" s="145" t="s">
        <v>38</v>
      </c>
      <c r="C144" s="145" t="s">
        <v>726</v>
      </c>
      <c r="D144" s="146">
        <v>1.5</v>
      </c>
      <c r="E144" s="135" t="s">
        <v>774</v>
      </c>
      <c r="F144" s="116" t="s">
        <v>29</v>
      </c>
      <c r="G144" s="170"/>
      <c r="H144" s="184"/>
      <c r="I144" s="185"/>
      <c r="J144" s="185"/>
    </row>
    <row r="145" spans="1:10" x14ac:dyDescent="0.3">
      <c r="A145" s="142" t="s">
        <v>36</v>
      </c>
      <c r="B145" s="235" t="s">
        <v>38</v>
      </c>
      <c r="C145" s="235" t="s">
        <v>726</v>
      </c>
      <c r="D145" s="148" t="s">
        <v>105</v>
      </c>
      <c r="E145" s="248" t="s">
        <v>775</v>
      </c>
      <c r="F145" s="117" t="s">
        <v>40</v>
      </c>
      <c r="G145" s="166"/>
      <c r="H145" s="250" t="s">
        <v>41</v>
      </c>
      <c r="I145" s="246"/>
      <c r="J145" s="250" t="str">
        <f>IF(AND(H145="Yes",I145="Needs Action"),"Yes","No")</f>
        <v>No</v>
      </c>
    </row>
    <row r="146" spans="1:10" ht="20.399999999999999" x14ac:dyDescent="0.3">
      <c r="A146" s="142" t="s">
        <v>36</v>
      </c>
      <c r="B146" s="235"/>
      <c r="C146" s="235"/>
      <c r="D146" s="148" t="s">
        <v>105</v>
      </c>
      <c r="E146" s="248"/>
      <c r="F146" s="117" t="s">
        <v>44</v>
      </c>
      <c r="G146" s="166"/>
      <c r="H146" s="250"/>
      <c r="I146" s="246"/>
      <c r="J146" s="250"/>
    </row>
    <row r="147" spans="1:10" x14ac:dyDescent="0.3">
      <c r="A147" s="142" t="s">
        <v>36</v>
      </c>
      <c r="B147" s="235"/>
      <c r="C147" s="235"/>
      <c r="D147" s="148" t="s">
        <v>105</v>
      </c>
      <c r="E147" s="248"/>
      <c r="F147" s="117" t="s">
        <v>106</v>
      </c>
      <c r="G147" s="166"/>
      <c r="H147" s="250"/>
      <c r="I147" s="246"/>
      <c r="J147" s="250"/>
    </row>
    <row r="148" spans="1:10" x14ac:dyDescent="0.3">
      <c r="A148" s="142" t="s">
        <v>36</v>
      </c>
      <c r="B148" s="235"/>
      <c r="C148" s="235"/>
      <c r="D148" s="148" t="s">
        <v>105</v>
      </c>
      <c r="E148" s="248"/>
      <c r="F148" s="117" t="s">
        <v>107</v>
      </c>
      <c r="G148" s="166"/>
      <c r="H148" s="250"/>
      <c r="I148" s="246"/>
      <c r="J148" s="250"/>
    </row>
    <row r="149" spans="1:10" x14ac:dyDescent="0.3">
      <c r="A149" s="142" t="s">
        <v>36</v>
      </c>
      <c r="B149" s="235"/>
      <c r="C149" s="235"/>
      <c r="D149" s="148" t="s">
        <v>105</v>
      </c>
      <c r="E149" s="248"/>
      <c r="F149" s="118" t="s">
        <v>42</v>
      </c>
      <c r="G149" s="166"/>
      <c r="H149" s="250"/>
      <c r="I149" s="246"/>
      <c r="J149" s="250"/>
    </row>
    <row r="150" spans="1:10" x14ac:dyDescent="0.3">
      <c r="A150" s="142" t="s">
        <v>36</v>
      </c>
      <c r="B150" s="235" t="s">
        <v>38</v>
      </c>
      <c r="C150" s="235" t="s">
        <v>726</v>
      </c>
      <c r="D150" s="148" t="s">
        <v>108</v>
      </c>
      <c r="E150" s="248" t="s">
        <v>776</v>
      </c>
      <c r="F150" s="117" t="s">
        <v>73</v>
      </c>
      <c r="G150" s="166"/>
      <c r="H150" s="250" t="s">
        <v>41</v>
      </c>
      <c r="I150" s="246"/>
      <c r="J150" s="250" t="str">
        <f>IF(AND(H150="Yes",I150="Needs Action"),"Yes","No")</f>
        <v>No</v>
      </c>
    </row>
    <row r="151" spans="1:10" ht="20.399999999999999" x14ac:dyDescent="0.3">
      <c r="A151" s="142" t="s">
        <v>36</v>
      </c>
      <c r="B151" s="235"/>
      <c r="C151" s="235"/>
      <c r="D151" s="148" t="s">
        <v>108</v>
      </c>
      <c r="E151" s="248"/>
      <c r="F151" s="117" t="s">
        <v>44</v>
      </c>
      <c r="G151" s="166"/>
      <c r="H151" s="250"/>
      <c r="I151" s="246"/>
      <c r="J151" s="250"/>
    </row>
    <row r="152" spans="1:10" x14ac:dyDescent="0.3">
      <c r="A152" s="142" t="s">
        <v>36</v>
      </c>
      <c r="B152" s="235"/>
      <c r="C152" s="235"/>
      <c r="D152" s="148" t="s">
        <v>108</v>
      </c>
      <c r="E152" s="248"/>
      <c r="F152" s="118" t="s">
        <v>42</v>
      </c>
      <c r="G152" s="166"/>
      <c r="H152" s="250"/>
      <c r="I152" s="246"/>
      <c r="J152" s="250"/>
    </row>
    <row r="153" spans="1:10" x14ac:dyDescent="0.3">
      <c r="A153" s="142" t="s">
        <v>36</v>
      </c>
      <c r="B153" s="235"/>
      <c r="C153" s="235"/>
      <c r="D153" s="148" t="s">
        <v>108</v>
      </c>
      <c r="E153" s="248"/>
      <c r="F153" s="117" t="s">
        <v>106</v>
      </c>
      <c r="G153" s="166"/>
      <c r="H153" s="250"/>
      <c r="I153" s="246"/>
      <c r="J153" s="250"/>
    </row>
    <row r="154" spans="1:10" x14ac:dyDescent="0.3">
      <c r="A154" s="142" t="s">
        <v>36</v>
      </c>
      <c r="B154" s="235"/>
      <c r="C154" s="235"/>
      <c r="D154" s="148" t="s">
        <v>108</v>
      </c>
      <c r="E154" s="248"/>
      <c r="F154" s="117" t="s">
        <v>50</v>
      </c>
      <c r="G154" s="166"/>
      <c r="H154" s="250"/>
      <c r="I154" s="246"/>
      <c r="J154" s="250"/>
    </row>
    <row r="155" spans="1:10" x14ac:dyDescent="0.3">
      <c r="A155" s="142" t="s">
        <v>36</v>
      </c>
      <c r="B155" s="235"/>
      <c r="C155" s="235"/>
      <c r="D155" s="148" t="s">
        <v>108</v>
      </c>
      <c r="E155" s="248"/>
      <c r="F155" s="117" t="s">
        <v>727</v>
      </c>
      <c r="G155" s="166"/>
      <c r="H155" s="250"/>
      <c r="I155" s="246"/>
      <c r="J155" s="250"/>
    </row>
    <row r="156" spans="1:10" x14ac:dyDescent="0.3">
      <c r="A156" s="142" t="s">
        <v>36</v>
      </c>
      <c r="B156" s="235" t="s">
        <v>38</v>
      </c>
      <c r="C156" s="235" t="s">
        <v>726</v>
      </c>
      <c r="D156" s="148" t="s">
        <v>109</v>
      </c>
      <c r="E156" s="248" t="s">
        <v>777</v>
      </c>
      <c r="F156" s="117" t="s">
        <v>50</v>
      </c>
      <c r="G156" s="166"/>
      <c r="H156" s="250" t="s">
        <v>41</v>
      </c>
      <c r="I156" s="246"/>
      <c r="J156" s="250" t="str">
        <f>IF(AND(H156="Yes",I156="Needs Action"),"Yes","No")</f>
        <v>No</v>
      </c>
    </row>
    <row r="157" spans="1:10" x14ac:dyDescent="0.3">
      <c r="A157" s="142" t="s">
        <v>36</v>
      </c>
      <c r="B157" s="235"/>
      <c r="C157" s="235"/>
      <c r="D157" s="148" t="s">
        <v>109</v>
      </c>
      <c r="E157" s="248"/>
      <c r="F157" s="117" t="s">
        <v>106</v>
      </c>
      <c r="G157" s="166"/>
      <c r="H157" s="250"/>
      <c r="I157" s="246"/>
      <c r="J157" s="250"/>
    </row>
    <row r="158" spans="1:10" x14ac:dyDescent="0.3">
      <c r="A158" s="142" t="s">
        <v>36</v>
      </c>
      <c r="B158" s="235"/>
      <c r="C158" s="235"/>
      <c r="D158" s="148" t="s">
        <v>109</v>
      </c>
      <c r="E158" s="248"/>
      <c r="F158" s="118" t="s">
        <v>42</v>
      </c>
      <c r="G158" s="166"/>
      <c r="H158" s="250"/>
      <c r="I158" s="246"/>
      <c r="J158" s="250"/>
    </row>
    <row r="159" spans="1:10" ht="20.399999999999999" x14ac:dyDescent="0.3">
      <c r="A159" s="142" t="s">
        <v>36</v>
      </c>
      <c r="B159" s="235"/>
      <c r="C159" s="235"/>
      <c r="D159" s="148" t="s">
        <v>109</v>
      </c>
      <c r="E159" s="248"/>
      <c r="F159" s="117" t="s">
        <v>44</v>
      </c>
      <c r="G159" s="166"/>
      <c r="H159" s="250"/>
      <c r="I159" s="246"/>
      <c r="J159" s="250"/>
    </row>
    <row r="160" spans="1:10" x14ac:dyDescent="0.3">
      <c r="A160" s="142" t="s">
        <v>36</v>
      </c>
      <c r="B160" s="235" t="s">
        <v>38</v>
      </c>
      <c r="C160" s="235" t="s">
        <v>726</v>
      </c>
      <c r="D160" s="148" t="s">
        <v>110</v>
      </c>
      <c r="E160" s="248" t="s">
        <v>778</v>
      </c>
      <c r="F160" s="117" t="s">
        <v>106</v>
      </c>
      <c r="G160" s="166"/>
      <c r="H160" s="250" t="s">
        <v>41</v>
      </c>
      <c r="I160" s="246"/>
      <c r="J160" s="250" t="str">
        <f>IF(AND(H160="Yes",I160="Needs Action"),"Yes","No")</f>
        <v>No</v>
      </c>
    </row>
    <row r="161" spans="1:10" x14ac:dyDescent="0.3">
      <c r="A161" s="142" t="s">
        <v>36</v>
      </c>
      <c r="B161" s="235"/>
      <c r="C161" s="235"/>
      <c r="D161" s="148" t="s">
        <v>110</v>
      </c>
      <c r="E161" s="248"/>
      <c r="F161" s="117" t="s">
        <v>50</v>
      </c>
      <c r="G161" s="166"/>
      <c r="H161" s="250"/>
      <c r="I161" s="246"/>
      <c r="J161" s="250"/>
    </row>
    <row r="162" spans="1:10" x14ac:dyDescent="0.3">
      <c r="A162" s="142" t="s">
        <v>36</v>
      </c>
      <c r="B162" s="235"/>
      <c r="C162" s="235"/>
      <c r="D162" s="148" t="s">
        <v>110</v>
      </c>
      <c r="E162" s="248"/>
      <c r="F162" s="117" t="s">
        <v>88</v>
      </c>
      <c r="G162" s="166"/>
      <c r="H162" s="250"/>
      <c r="I162" s="246"/>
      <c r="J162" s="250"/>
    </row>
    <row r="163" spans="1:10" x14ac:dyDescent="0.3">
      <c r="A163" s="142" t="s">
        <v>36</v>
      </c>
      <c r="B163" s="235"/>
      <c r="C163" s="235"/>
      <c r="D163" s="148" t="s">
        <v>110</v>
      </c>
      <c r="E163" s="248"/>
      <c r="F163" s="118" t="s">
        <v>42</v>
      </c>
      <c r="G163" s="166"/>
      <c r="H163" s="250"/>
      <c r="I163" s="246"/>
      <c r="J163" s="250"/>
    </row>
    <row r="164" spans="1:10" ht="20.399999999999999" x14ac:dyDescent="0.3">
      <c r="A164" s="142" t="s">
        <v>36</v>
      </c>
      <c r="B164" s="235"/>
      <c r="C164" s="235"/>
      <c r="D164" s="148" t="s">
        <v>110</v>
      </c>
      <c r="E164" s="248"/>
      <c r="F164" s="117" t="s">
        <v>44</v>
      </c>
      <c r="G164" s="166"/>
      <c r="H164" s="250"/>
      <c r="I164" s="246"/>
      <c r="J164" s="250"/>
    </row>
    <row r="165" spans="1:10" x14ac:dyDescent="0.3">
      <c r="A165" s="142" t="s">
        <v>36</v>
      </c>
      <c r="B165" s="235" t="s">
        <v>38</v>
      </c>
      <c r="C165" s="235" t="s">
        <v>726</v>
      </c>
      <c r="D165" s="148" t="s">
        <v>111</v>
      </c>
      <c r="E165" s="248" t="s">
        <v>779</v>
      </c>
      <c r="F165" s="117" t="s">
        <v>106</v>
      </c>
      <c r="G165" s="166"/>
      <c r="H165" s="250" t="s">
        <v>41</v>
      </c>
      <c r="I165" s="246"/>
      <c r="J165" s="250" t="str">
        <f>IF(AND(H165="Yes",I165="Needs Action"),"Yes","No")</f>
        <v>No</v>
      </c>
    </row>
    <row r="166" spans="1:10" x14ac:dyDescent="0.3">
      <c r="A166" s="142" t="s">
        <v>36</v>
      </c>
      <c r="B166" s="235"/>
      <c r="C166" s="235"/>
      <c r="D166" s="148" t="s">
        <v>111</v>
      </c>
      <c r="E166" s="248"/>
      <c r="F166" s="118" t="s">
        <v>42</v>
      </c>
      <c r="G166" s="166"/>
      <c r="H166" s="250"/>
      <c r="I166" s="246"/>
      <c r="J166" s="250"/>
    </row>
    <row r="167" spans="1:10" ht="20.399999999999999" x14ac:dyDescent="0.3">
      <c r="A167" s="142" t="s">
        <v>36</v>
      </c>
      <c r="B167" s="235"/>
      <c r="C167" s="235"/>
      <c r="D167" s="148" t="s">
        <v>111</v>
      </c>
      <c r="E167" s="248"/>
      <c r="F167" s="117" t="s">
        <v>44</v>
      </c>
      <c r="G167" s="166"/>
      <c r="H167" s="250"/>
      <c r="I167" s="246"/>
      <c r="J167" s="250"/>
    </row>
    <row r="168" spans="1:10" x14ac:dyDescent="0.3">
      <c r="A168" s="142" t="s">
        <v>36</v>
      </c>
      <c r="B168" s="235" t="s">
        <v>38</v>
      </c>
      <c r="C168" s="235" t="s">
        <v>726</v>
      </c>
      <c r="D168" s="148" t="s">
        <v>112</v>
      </c>
      <c r="E168" s="248" t="s">
        <v>780</v>
      </c>
      <c r="F168" s="117" t="s">
        <v>106</v>
      </c>
      <c r="G168" s="166"/>
      <c r="H168" s="250" t="s">
        <v>41</v>
      </c>
      <c r="I168" s="246"/>
      <c r="J168" s="250" t="str">
        <f>IF(AND(H168="Yes",I168="Needs Action"),"Yes","No")</f>
        <v>No</v>
      </c>
    </row>
    <row r="169" spans="1:10" x14ac:dyDescent="0.3">
      <c r="A169" s="142" t="s">
        <v>36</v>
      </c>
      <c r="B169" s="235"/>
      <c r="C169" s="235"/>
      <c r="D169" s="148" t="s">
        <v>112</v>
      </c>
      <c r="E169" s="248"/>
      <c r="F169" s="118" t="s">
        <v>42</v>
      </c>
      <c r="G169" s="166"/>
      <c r="H169" s="250"/>
      <c r="I169" s="246"/>
      <c r="J169" s="250"/>
    </row>
    <row r="170" spans="1:10" ht="20.399999999999999" x14ac:dyDescent="0.3">
      <c r="A170" s="142" t="s">
        <v>36</v>
      </c>
      <c r="B170" s="235"/>
      <c r="C170" s="235"/>
      <c r="D170" s="148" t="s">
        <v>112</v>
      </c>
      <c r="E170" s="248"/>
      <c r="F170" s="117" t="s">
        <v>44</v>
      </c>
      <c r="G170" s="166"/>
      <c r="H170" s="250"/>
      <c r="I170" s="246"/>
      <c r="J170" s="250"/>
    </row>
    <row r="171" spans="1:10" x14ac:dyDescent="0.3">
      <c r="A171" s="142" t="s">
        <v>36</v>
      </c>
      <c r="B171" s="235"/>
      <c r="C171" s="235"/>
      <c r="D171" s="148" t="s">
        <v>112</v>
      </c>
      <c r="E171" s="248"/>
      <c r="F171" s="117" t="s">
        <v>73</v>
      </c>
      <c r="G171" s="166"/>
      <c r="H171" s="250"/>
      <c r="I171" s="246"/>
      <c r="J171" s="250"/>
    </row>
    <row r="172" spans="1:10" x14ac:dyDescent="0.3">
      <c r="A172" s="142" t="s">
        <v>36</v>
      </c>
      <c r="B172" s="235"/>
      <c r="C172" s="235"/>
      <c r="D172" s="148" t="s">
        <v>112</v>
      </c>
      <c r="E172" s="248"/>
      <c r="F172" s="117" t="s">
        <v>88</v>
      </c>
      <c r="G172" s="166"/>
      <c r="H172" s="250"/>
      <c r="I172" s="246"/>
      <c r="J172" s="250"/>
    </row>
    <row r="173" spans="1:10" x14ac:dyDescent="0.3">
      <c r="A173" s="142" t="s">
        <v>36</v>
      </c>
      <c r="B173" s="235" t="s">
        <v>38</v>
      </c>
      <c r="C173" s="235" t="s">
        <v>726</v>
      </c>
      <c r="D173" s="148" t="s">
        <v>113</v>
      </c>
      <c r="E173" s="248" t="s">
        <v>781</v>
      </c>
      <c r="F173" s="117" t="s">
        <v>114</v>
      </c>
      <c r="G173" s="166"/>
      <c r="H173" s="250" t="s">
        <v>41</v>
      </c>
      <c r="I173" s="246"/>
      <c r="J173" s="250" t="str">
        <f>IF(AND(H173="Yes",I173="Needs Action"),"Yes","No")</f>
        <v>No</v>
      </c>
    </row>
    <row r="174" spans="1:10" ht="20.399999999999999" x14ac:dyDescent="0.3">
      <c r="A174" s="142" t="s">
        <v>36</v>
      </c>
      <c r="B174" s="235"/>
      <c r="C174" s="235"/>
      <c r="D174" s="148" t="s">
        <v>113</v>
      </c>
      <c r="E174" s="248"/>
      <c r="F174" s="117" t="s">
        <v>44</v>
      </c>
      <c r="G174" s="166"/>
      <c r="H174" s="250"/>
      <c r="I174" s="246"/>
      <c r="J174" s="250"/>
    </row>
    <row r="175" spans="1:10" x14ac:dyDescent="0.3">
      <c r="A175" s="142" t="s">
        <v>36</v>
      </c>
      <c r="B175" s="235"/>
      <c r="C175" s="235"/>
      <c r="D175" s="148" t="s">
        <v>113</v>
      </c>
      <c r="E175" s="248"/>
      <c r="F175" s="118" t="s">
        <v>42</v>
      </c>
      <c r="G175" s="166"/>
      <c r="H175" s="250"/>
      <c r="I175" s="246"/>
      <c r="J175" s="250"/>
    </row>
    <row r="176" spans="1:10" ht="14.4" customHeight="1" x14ac:dyDescent="0.3">
      <c r="A176" s="142" t="s">
        <v>36</v>
      </c>
      <c r="B176" s="236"/>
      <c r="C176" s="236"/>
      <c r="D176" s="149"/>
      <c r="E176" s="137"/>
      <c r="F176" s="119"/>
      <c r="G176" s="167"/>
      <c r="H176" s="188"/>
      <c r="I176" s="189"/>
      <c r="J176" s="189"/>
    </row>
    <row r="177" spans="1:10" s="5" customFormat="1" ht="14.4" customHeight="1" x14ac:dyDescent="0.3">
      <c r="A177" s="142" t="s">
        <v>36</v>
      </c>
      <c r="B177" s="236"/>
      <c r="C177" s="236"/>
      <c r="D177" s="148">
        <v>1.5</v>
      </c>
      <c r="E177" s="247" t="s">
        <v>115</v>
      </c>
      <c r="F177" s="245"/>
      <c r="G177" s="243"/>
      <c r="H177" s="190" t="s">
        <v>52</v>
      </c>
      <c r="I177" s="192" t="e">
        <f>COUNTIF(I145:I175,"Exceeds")/COUNTA(I145:I175)</f>
        <v>#DIV/0!</v>
      </c>
      <c r="J177" s="1"/>
    </row>
    <row r="178" spans="1:10" s="5" customFormat="1" ht="14.4" customHeight="1" x14ac:dyDescent="0.3">
      <c r="A178" s="142" t="s">
        <v>36</v>
      </c>
      <c r="B178" s="236"/>
      <c r="C178" s="236"/>
      <c r="D178" s="148">
        <v>1.5</v>
      </c>
      <c r="E178" s="247"/>
      <c r="F178" s="245"/>
      <c r="G178" s="243"/>
      <c r="H178" s="190" t="s">
        <v>53</v>
      </c>
      <c r="I178" s="191" t="e">
        <f>COUNTIF(I145:I175,"Meets")/COUNTA(I145:I175)</f>
        <v>#DIV/0!</v>
      </c>
      <c r="J178" s="1"/>
    </row>
    <row r="179" spans="1:10" s="5" customFormat="1" ht="14.4" customHeight="1" x14ac:dyDescent="0.3">
      <c r="A179" s="142" t="s">
        <v>36</v>
      </c>
      <c r="B179" s="236"/>
      <c r="C179" s="236"/>
      <c r="D179" s="148">
        <v>1.5</v>
      </c>
      <c r="E179" s="247"/>
      <c r="F179" s="245"/>
      <c r="G179" s="243"/>
      <c r="H179" s="190" t="s">
        <v>54</v>
      </c>
      <c r="I179" s="191" t="e">
        <f>COUNTIF(I145:I175,"Needs Action")/COUNTA(I145:I175)</f>
        <v>#DIV/0!</v>
      </c>
      <c r="J179" s="1"/>
    </row>
    <row r="180" spans="1:10" s="5" customFormat="1" ht="14.4" customHeight="1" x14ac:dyDescent="0.3">
      <c r="A180" s="142" t="s">
        <v>36</v>
      </c>
      <c r="B180" s="236"/>
      <c r="C180" s="236"/>
      <c r="D180" s="148">
        <v>1.5</v>
      </c>
      <c r="E180" s="247"/>
      <c r="F180" s="245"/>
      <c r="G180" s="243"/>
      <c r="H180" s="190" t="s">
        <v>80</v>
      </c>
      <c r="I180" s="191">
        <f>COUNTIF(J145:J175,"Yes")/COUNTA(J145:J175)</f>
        <v>0</v>
      </c>
      <c r="J180" s="1"/>
    </row>
    <row r="181" spans="1:10" s="5" customFormat="1" ht="14.4" customHeight="1" x14ac:dyDescent="0.3">
      <c r="A181" s="142" t="s">
        <v>36</v>
      </c>
      <c r="B181" s="236"/>
      <c r="C181" s="236"/>
      <c r="D181" s="148">
        <v>1.5</v>
      </c>
      <c r="E181" s="247"/>
      <c r="F181" s="245"/>
      <c r="G181" s="243"/>
      <c r="H181" s="190" t="s">
        <v>56</v>
      </c>
      <c r="I181" s="192" t="e">
        <f>COUNTIF(I145:I175,"Not Applicable")/COUNTA(I145:I175)</f>
        <v>#DIV/0!</v>
      </c>
      <c r="J181" s="1"/>
    </row>
    <row r="182" spans="1:10" s="5" customFormat="1" ht="14.4" customHeight="1" x14ac:dyDescent="0.3">
      <c r="A182" s="142" t="s">
        <v>36</v>
      </c>
      <c r="B182" s="236"/>
      <c r="C182" s="236"/>
      <c r="D182" s="149"/>
      <c r="E182" s="138"/>
      <c r="F182" s="119"/>
      <c r="G182" s="167"/>
      <c r="H182" s="188"/>
      <c r="I182" s="193"/>
      <c r="J182" s="193"/>
    </row>
    <row r="183" spans="1:10" s="5" customFormat="1" ht="80.400000000000006" customHeight="1" x14ac:dyDescent="0.3">
      <c r="A183" s="142" t="s">
        <v>36</v>
      </c>
      <c r="B183" s="236"/>
      <c r="C183" s="236"/>
      <c r="D183" s="148">
        <v>1.5</v>
      </c>
      <c r="E183" s="247" t="s">
        <v>116</v>
      </c>
      <c r="F183" s="114" t="s">
        <v>117</v>
      </c>
      <c r="G183" s="168"/>
      <c r="H183" s="194" t="s">
        <v>59</v>
      </c>
      <c r="I183" s="1" t="e">
        <f>IF((I177+I178+I181)&gt;=80%,"Yes","No")</f>
        <v>#DIV/0!</v>
      </c>
      <c r="J183" s="1"/>
    </row>
    <row r="184" spans="1:10" s="5" customFormat="1" ht="15.6" customHeight="1" x14ac:dyDescent="0.3">
      <c r="A184" s="142" t="s">
        <v>36</v>
      </c>
      <c r="B184" s="236"/>
      <c r="C184" s="236"/>
      <c r="D184" s="148">
        <v>1.5</v>
      </c>
      <c r="E184" s="247"/>
      <c r="F184" s="237"/>
      <c r="G184" s="240"/>
      <c r="H184" s="194" t="s">
        <v>61</v>
      </c>
      <c r="I184" s="1" t="str">
        <f>IF(I180&gt;0,"Yes","No")</f>
        <v>No</v>
      </c>
      <c r="J184" s="1"/>
    </row>
    <row r="185" spans="1:10" s="5" customFormat="1" ht="15.6" customHeight="1" x14ac:dyDescent="0.3">
      <c r="A185" s="142" t="s">
        <v>36</v>
      </c>
      <c r="B185" s="236"/>
      <c r="C185" s="236"/>
      <c r="D185" s="148">
        <v>1.5</v>
      </c>
      <c r="E185" s="247"/>
      <c r="F185" s="238"/>
      <c r="G185" s="241"/>
      <c r="H185" s="194" t="s">
        <v>63</v>
      </c>
      <c r="I185" s="1" t="e">
        <f>IF(AND(I183="Yes", I184="No"), "Yes", "No")</f>
        <v>#DIV/0!</v>
      </c>
      <c r="J185" s="1"/>
    </row>
    <row r="186" spans="1:10" s="5" customFormat="1" ht="15.6" customHeight="1" x14ac:dyDescent="0.3">
      <c r="A186" s="142" t="s">
        <v>36</v>
      </c>
      <c r="B186" s="236"/>
      <c r="C186" s="236"/>
      <c r="D186" s="148">
        <v>1.5</v>
      </c>
      <c r="E186" s="247"/>
      <c r="F186" s="238"/>
      <c r="G186" s="241"/>
      <c r="H186" s="194" t="s">
        <v>65</v>
      </c>
      <c r="I186" s="1" t="e">
        <f>IF(I181=100%, "Not Applicable","Applicable")</f>
        <v>#DIV/0!</v>
      </c>
      <c r="J186" s="1"/>
    </row>
    <row r="187" spans="1:10" s="5" customFormat="1" ht="15.6" customHeight="1" x14ac:dyDescent="0.3">
      <c r="A187" s="142" t="s">
        <v>36</v>
      </c>
      <c r="B187" s="236"/>
      <c r="C187" s="236"/>
      <c r="D187" s="148">
        <v>1.5</v>
      </c>
      <c r="E187" s="247"/>
      <c r="F187" s="239"/>
      <c r="G187" s="242"/>
      <c r="H187" s="194" t="s">
        <v>67</v>
      </c>
      <c r="I187" s="1" t="e">
        <f>(IF(I186="Not Applicable","Not Applicable",(IF(AND(I185="Yes",I186="Applicable"),"Present","Not Present"))))</f>
        <v>#DIV/0!</v>
      </c>
      <c r="J187" s="1"/>
    </row>
    <row r="188" spans="1:10" ht="15.6" customHeight="1" x14ac:dyDescent="0.3">
      <c r="A188" s="142" t="s">
        <v>36</v>
      </c>
      <c r="B188" s="236"/>
      <c r="C188" s="236"/>
      <c r="D188" s="149"/>
      <c r="E188" s="137"/>
      <c r="F188" s="119"/>
      <c r="G188" s="167"/>
      <c r="H188" s="188"/>
      <c r="I188" s="189"/>
      <c r="J188" s="195"/>
    </row>
    <row r="189" spans="1:10" s="3" customFormat="1" ht="17.399999999999999" x14ac:dyDescent="0.3">
      <c r="A189" s="142" t="s">
        <v>60</v>
      </c>
      <c r="B189" s="143" t="s">
        <v>38</v>
      </c>
      <c r="C189" s="143"/>
      <c r="D189" s="144">
        <v>2</v>
      </c>
      <c r="E189" s="71" t="s">
        <v>118</v>
      </c>
      <c r="F189" s="121"/>
      <c r="G189" s="171"/>
      <c r="H189" s="182"/>
      <c r="I189" s="183"/>
      <c r="J189" s="183"/>
    </row>
    <row r="190" spans="1:10" ht="27.6" x14ac:dyDescent="0.3">
      <c r="A190" s="142" t="s">
        <v>60</v>
      </c>
      <c r="B190" s="145" t="s">
        <v>38</v>
      </c>
      <c r="C190" s="145"/>
      <c r="D190" s="146">
        <v>2.1</v>
      </c>
      <c r="E190" s="135" t="s">
        <v>782</v>
      </c>
      <c r="F190" s="116" t="s">
        <v>29</v>
      </c>
      <c r="G190" s="170"/>
      <c r="H190" s="184"/>
      <c r="I190" s="185"/>
      <c r="J190" s="185"/>
    </row>
    <row r="191" spans="1:10" x14ac:dyDescent="0.3">
      <c r="A191" s="142" t="s">
        <v>60</v>
      </c>
      <c r="B191" s="235" t="s">
        <v>38</v>
      </c>
      <c r="C191" s="235"/>
      <c r="D191" s="148" t="s">
        <v>119</v>
      </c>
      <c r="E191" s="248" t="s">
        <v>783</v>
      </c>
      <c r="F191" s="117" t="s">
        <v>40</v>
      </c>
      <c r="G191" s="166"/>
      <c r="H191" s="250" t="s">
        <v>41</v>
      </c>
      <c r="I191" s="246"/>
      <c r="J191" s="250" t="str">
        <f>IF(AND(H191="Yes",I191="Needs Action"),"Yes","No")</f>
        <v>No</v>
      </c>
    </row>
    <row r="192" spans="1:10" x14ac:dyDescent="0.3">
      <c r="A192" s="142" t="s">
        <v>60</v>
      </c>
      <c r="B192" s="235"/>
      <c r="C192" s="235"/>
      <c r="D192" s="148" t="s">
        <v>119</v>
      </c>
      <c r="E192" s="248"/>
      <c r="F192" s="117" t="s">
        <v>727</v>
      </c>
      <c r="G192" s="166"/>
      <c r="H192" s="250"/>
      <c r="I192" s="246"/>
      <c r="J192" s="250"/>
    </row>
    <row r="193" spans="1:10" ht="20.399999999999999" x14ac:dyDescent="0.3">
      <c r="A193" s="142" t="s">
        <v>60</v>
      </c>
      <c r="B193" s="235"/>
      <c r="C193" s="235"/>
      <c r="D193" s="148" t="s">
        <v>119</v>
      </c>
      <c r="E193" s="248"/>
      <c r="F193" s="117" t="s">
        <v>44</v>
      </c>
      <c r="G193" s="166"/>
      <c r="H193" s="250"/>
      <c r="I193" s="246"/>
      <c r="J193" s="250"/>
    </row>
    <row r="194" spans="1:10" x14ac:dyDescent="0.3">
      <c r="A194" s="142" t="s">
        <v>60</v>
      </c>
      <c r="B194" s="235"/>
      <c r="C194" s="235"/>
      <c r="D194" s="148" t="s">
        <v>119</v>
      </c>
      <c r="E194" s="248"/>
      <c r="F194" s="118" t="s">
        <v>42</v>
      </c>
      <c r="G194" s="166"/>
      <c r="H194" s="250"/>
      <c r="I194" s="246"/>
      <c r="J194" s="250"/>
    </row>
    <row r="195" spans="1:10" ht="36" customHeight="1" x14ac:dyDescent="0.3">
      <c r="A195" s="142" t="s">
        <v>60</v>
      </c>
      <c r="B195" s="235" t="s">
        <v>38</v>
      </c>
      <c r="C195" s="235"/>
      <c r="D195" s="148" t="s">
        <v>120</v>
      </c>
      <c r="E195" s="248" t="s">
        <v>784</v>
      </c>
      <c r="F195" s="117" t="s">
        <v>40</v>
      </c>
      <c r="G195" s="166"/>
      <c r="H195" s="250" t="s">
        <v>41</v>
      </c>
      <c r="I195" s="246"/>
      <c r="J195" s="250" t="str">
        <f>IF(AND(H195="Yes",I195="Needs Action"),"Yes","No")</f>
        <v>No</v>
      </c>
    </row>
    <row r="196" spans="1:10" ht="36" customHeight="1" x14ac:dyDescent="0.3">
      <c r="A196" s="142" t="s">
        <v>60</v>
      </c>
      <c r="B196" s="235"/>
      <c r="C196" s="235"/>
      <c r="D196" s="148" t="s">
        <v>120</v>
      </c>
      <c r="E196" s="248"/>
      <c r="F196" s="117" t="s">
        <v>44</v>
      </c>
      <c r="G196" s="166"/>
      <c r="H196" s="250"/>
      <c r="I196" s="246"/>
      <c r="J196" s="250"/>
    </row>
    <row r="197" spans="1:10" ht="36" customHeight="1" x14ac:dyDescent="0.3">
      <c r="A197" s="142" t="s">
        <v>60</v>
      </c>
      <c r="B197" s="235"/>
      <c r="C197" s="235"/>
      <c r="D197" s="148" t="s">
        <v>120</v>
      </c>
      <c r="E197" s="248"/>
      <c r="F197" s="118" t="s">
        <v>42</v>
      </c>
      <c r="G197" s="166"/>
      <c r="H197" s="250"/>
      <c r="I197" s="246"/>
      <c r="J197" s="250"/>
    </row>
    <row r="198" spans="1:10" ht="23.4" customHeight="1" x14ac:dyDescent="0.3">
      <c r="A198" s="142" t="s">
        <v>60</v>
      </c>
      <c r="B198" s="235" t="s">
        <v>38</v>
      </c>
      <c r="C198" s="235"/>
      <c r="D198" s="148" t="s">
        <v>121</v>
      </c>
      <c r="E198" s="248" t="s">
        <v>785</v>
      </c>
      <c r="F198" s="117" t="s">
        <v>50</v>
      </c>
      <c r="G198" s="166"/>
      <c r="H198" s="250" t="s">
        <v>41</v>
      </c>
      <c r="I198" s="246"/>
      <c r="J198" s="250" t="str">
        <f>IF(AND(H198="Yes",I198="Needs Action"),"Yes","No")</f>
        <v>No</v>
      </c>
    </row>
    <row r="199" spans="1:10" ht="23.4" customHeight="1" x14ac:dyDescent="0.3">
      <c r="A199" s="142" t="s">
        <v>60</v>
      </c>
      <c r="B199" s="235"/>
      <c r="C199" s="235"/>
      <c r="D199" s="148" t="s">
        <v>121</v>
      </c>
      <c r="E199" s="248"/>
      <c r="F199" s="117" t="s">
        <v>44</v>
      </c>
      <c r="G199" s="166"/>
      <c r="H199" s="250"/>
      <c r="I199" s="246"/>
      <c r="J199" s="250"/>
    </row>
    <row r="200" spans="1:10" ht="23.4" customHeight="1" x14ac:dyDescent="0.3">
      <c r="A200" s="142" t="s">
        <v>60</v>
      </c>
      <c r="B200" s="235"/>
      <c r="C200" s="235"/>
      <c r="D200" s="148" t="s">
        <v>121</v>
      </c>
      <c r="E200" s="248"/>
      <c r="F200" s="118" t="s">
        <v>42</v>
      </c>
      <c r="G200" s="166"/>
      <c r="H200" s="250"/>
      <c r="I200" s="246"/>
      <c r="J200" s="250"/>
    </row>
    <row r="201" spans="1:10" ht="23.4" customHeight="1" x14ac:dyDescent="0.3">
      <c r="A201" s="142" t="s">
        <v>60</v>
      </c>
      <c r="B201" s="235"/>
      <c r="C201" s="235"/>
      <c r="D201" s="148" t="s">
        <v>121</v>
      </c>
      <c r="E201" s="248"/>
      <c r="F201" s="117" t="s">
        <v>88</v>
      </c>
      <c r="G201" s="166"/>
      <c r="H201" s="250"/>
      <c r="I201" s="246"/>
      <c r="J201" s="250"/>
    </row>
    <row r="202" spans="1:10" ht="23.4" customHeight="1" x14ac:dyDescent="0.3">
      <c r="A202" s="142" t="s">
        <v>60</v>
      </c>
      <c r="B202" s="235"/>
      <c r="C202" s="235"/>
      <c r="D202" s="148" t="s">
        <v>121</v>
      </c>
      <c r="E202" s="248"/>
      <c r="F202" s="117" t="s">
        <v>727</v>
      </c>
      <c r="G202" s="166"/>
      <c r="H202" s="250"/>
      <c r="I202" s="246"/>
      <c r="J202" s="250"/>
    </row>
    <row r="203" spans="1:10" ht="20.399999999999999" x14ac:dyDescent="0.3">
      <c r="A203" s="142" t="s">
        <v>60</v>
      </c>
      <c r="B203" s="235" t="s">
        <v>38</v>
      </c>
      <c r="C203" s="235"/>
      <c r="D203" s="148" t="s">
        <v>122</v>
      </c>
      <c r="E203" s="248" t="s">
        <v>786</v>
      </c>
      <c r="F203" s="117" t="s">
        <v>49</v>
      </c>
      <c r="G203" s="166"/>
      <c r="H203" s="250" t="s">
        <v>41</v>
      </c>
      <c r="I203" s="246"/>
      <c r="J203" s="250" t="str">
        <f>IF(AND(H203="Yes",I203="Needs Action"),"Yes","No")</f>
        <v>No</v>
      </c>
    </row>
    <row r="204" spans="1:10" x14ac:dyDescent="0.3">
      <c r="A204" s="142" t="s">
        <v>60</v>
      </c>
      <c r="B204" s="235"/>
      <c r="C204" s="235"/>
      <c r="D204" s="148" t="s">
        <v>122</v>
      </c>
      <c r="E204" s="248"/>
      <c r="F204" s="118" t="s">
        <v>42</v>
      </c>
      <c r="G204" s="166"/>
      <c r="H204" s="250"/>
      <c r="I204" s="246"/>
      <c r="J204" s="250"/>
    </row>
    <row r="205" spans="1:10" ht="20.399999999999999" x14ac:dyDescent="0.3">
      <c r="A205" s="142" t="s">
        <v>60</v>
      </c>
      <c r="B205" s="235" t="s">
        <v>38</v>
      </c>
      <c r="C205" s="235"/>
      <c r="D205" s="148" t="s">
        <v>123</v>
      </c>
      <c r="E205" s="248" t="s">
        <v>787</v>
      </c>
      <c r="F205" s="117" t="s">
        <v>49</v>
      </c>
      <c r="G205" s="166"/>
      <c r="H205" s="250" t="s">
        <v>41</v>
      </c>
      <c r="I205" s="246"/>
      <c r="J205" s="250" t="str">
        <f>IF(AND(H205="Yes",I205="Needs Action"),"Yes","No")</f>
        <v>No</v>
      </c>
    </row>
    <row r="206" spans="1:10" x14ac:dyDescent="0.3">
      <c r="A206" s="142" t="s">
        <v>60</v>
      </c>
      <c r="B206" s="235"/>
      <c r="C206" s="235"/>
      <c r="D206" s="148" t="s">
        <v>123</v>
      </c>
      <c r="E206" s="248"/>
      <c r="F206" s="118" t="s">
        <v>42</v>
      </c>
      <c r="G206" s="166"/>
      <c r="H206" s="250"/>
      <c r="I206" s="246"/>
      <c r="J206" s="250"/>
    </row>
    <row r="207" spans="1:10" ht="14.4" customHeight="1" x14ac:dyDescent="0.3">
      <c r="A207" s="142" t="s">
        <v>60</v>
      </c>
      <c r="B207" s="236"/>
      <c r="C207" s="236"/>
      <c r="D207" s="149"/>
      <c r="E207" s="137"/>
      <c r="F207" s="119"/>
      <c r="G207" s="167"/>
      <c r="H207" s="188"/>
      <c r="I207" s="189"/>
      <c r="J207" s="189"/>
    </row>
    <row r="208" spans="1:10" s="5" customFormat="1" ht="14.4" customHeight="1" x14ac:dyDescent="0.3">
      <c r="A208" s="142" t="s">
        <v>60</v>
      </c>
      <c r="B208" s="236"/>
      <c r="C208" s="236"/>
      <c r="D208" s="148">
        <v>2.1</v>
      </c>
      <c r="E208" s="247" t="s">
        <v>124</v>
      </c>
      <c r="F208" s="245"/>
      <c r="G208" s="243"/>
      <c r="H208" s="190" t="s">
        <v>52</v>
      </c>
      <c r="I208" s="191" t="e">
        <f>COUNTIF(I191:I206,"Exceeds")/COUNTA(I191:I206)</f>
        <v>#DIV/0!</v>
      </c>
      <c r="J208" s="1"/>
    </row>
    <row r="209" spans="1:10" s="5" customFormat="1" ht="14.4" customHeight="1" x14ac:dyDescent="0.3">
      <c r="A209" s="142" t="s">
        <v>60</v>
      </c>
      <c r="B209" s="236"/>
      <c r="C209" s="236"/>
      <c r="D209" s="148">
        <v>2.1</v>
      </c>
      <c r="E209" s="247"/>
      <c r="F209" s="245"/>
      <c r="G209" s="243"/>
      <c r="H209" s="190" t="s">
        <v>53</v>
      </c>
      <c r="I209" s="191" t="e">
        <f>COUNTIF(I191:I206,"Meets")/COUNTA(I191:I206)</f>
        <v>#DIV/0!</v>
      </c>
      <c r="J209" s="1"/>
    </row>
    <row r="210" spans="1:10" s="5" customFormat="1" ht="14.4" customHeight="1" x14ac:dyDescent="0.3">
      <c r="A210" s="142" t="s">
        <v>60</v>
      </c>
      <c r="B210" s="236"/>
      <c r="C210" s="236"/>
      <c r="D210" s="148">
        <v>2.1</v>
      </c>
      <c r="E210" s="247"/>
      <c r="F210" s="245"/>
      <c r="G210" s="243"/>
      <c r="H210" s="190" t="s">
        <v>54</v>
      </c>
      <c r="I210" s="191" t="e">
        <f>COUNTIF(I191:I206,"Needs Action")/COUNTA(I191:I206)</f>
        <v>#DIV/0!</v>
      </c>
      <c r="J210" s="1"/>
    </row>
    <row r="211" spans="1:10" s="5" customFormat="1" ht="14.4" customHeight="1" x14ac:dyDescent="0.3">
      <c r="A211" s="142" t="s">
        <v>60</v>
      </c>
      <c r="B211" s="236"/>
      <c r="C211" s="236"/>
      <c r="D211" s="148">
        <v>2.1</v>
      </c>
      <c r="E211" s="247"/>
      <c r="F211" s="245"/>
      <c r="G211" s="243"/>
      <c r="H211" s="190" t="s">
        <v>80</v>
      </c>
      <c r="I211" s="192">
        <f>COUNTIF(J191:J206,"Yes")/COUNTA(J191:J206)</f>
        <v>0</v>
      </c>
      <c r="J211" s="1"/>
    </row>
    <row r="212" spans="1:10" s="5" customFormat="1" ht="14.4" customHeight="1" x14ac:dyDescent="0.3">
      <c r="A212" s="142" t="s">
        <v>60</v>
      </c>
      <c r="B212" s="236"/>
      <c r="C212" s="236"/>
      <c r="D212" s="148">
        <v>2.1</v>
      </c>
      <c r="E212" s="247"/>
      <c r="F212" s="245"/>
      <c r="G212" s="243"/>
      <c r="H212" s="190" t="s">
        <v>56</v>
      </c>
      <c r="I212" s="192" t="e">
        <f>COUNTIF(I191:I206,"Not Applicable")/COUNTA(I191:I206)</f>
        <v>#DIV/0!</v>
      </c>
      <c r="J212" s="1"/>
    </row>
    <row r="213" spans="1:10" s="5" customFormat="1" ht="14.4" customHeight="1" x14ac:dyDescent="0.3">
      <c r="A213" s="142" t="s">
        <v>60</v>
      </c>
      <c r="B213" s="236"/>
      <c r="C213" s="236"/>
      <c r="D213" s="149"/>
      <c r="E213" s="138"/>
      <c r="F213" s="119"/>
      <c r="G213" s="167"/>
      <c r="H213" s="188"/>
      <c r="I213" s="193"/>
      <c r="J213" s="193"/>
    </row>
    <row r="214" spans="1:10" s="5" customFormat="1" ht="79.2" customHeight="1" x14ac:dyDescent="0.3">
      <c r="A214" s="142" t="s">
        <v>60</v>
      </c>
      <c r="B214" s="236"/>
      <c r="C214" s="236"/>
      <c r="D214" s="148">
        <v>2.1</v>
      </c>
      <c r="E214" s="247" t="s">
        <v>125</v>
      </c>
      <c r="F214" s="114" t="s">
        <v>126</v>
      </c>
      <c r="G214" s="168"/>
      <c r="H214" s="194" t="s">
        <v>59</v>
      </c>
      <c r="I214" s="1" t="e">
        <f>IF((I208+I209+I212)&gt;=80%,"Yes","No")</f>
        <v>#DIV/0!</v>
      </c>
      <c r="J214" s="1"/>
    </row>
    <row r="215" spans="1:10" s="5" customFormat="1" ht="15.6" customHeight="1" x14ac:dyDescent="0.3">
      <c r="A215" s="142" t="s">
        <v>60</v>
      </c>
      <c r="B215" s="236"/>
      <c r="C215" s="236"/>
      <c r="D215" s="148">
        <v>2.1</v>
      </c>
      <c r="E215" s="247"/>
      <c r="F215" s="237"/>
      <c r="G215" s="240"/>
      <c r="H215" s="194" t="s">
        <v>61</v>
      </c>
      <c r="I215" s="1" t="str">
        <f>IF(I211&gt;0,"Yes","No")</f>
        <v>No</v>
      </c>
      <c r="J215" s="1"/>
    </row>
    <row r="216" spans="1:10" s="5" customFormat="1" ht="15.6" customHeight="1" x14ac:dyDescent="0.3">
      <c r="A216" s="142" t="s">
        <v>60</v>
      </c>
      <c r="B216" s="236"/>
      <c r="C216" s="236"/>
      <c r="D216" s="148">
        <v>2.1</v>
      </c>
      <c r="E216" s="247"/>
      <c r="F216" s="238"/>
      <c r="G216" s="241"/>
      <c r="H216" s="194" t="s">
        <v>63</v>
      </c>
      <c r="I216" s="1" t="e">
        <f>IF(AND(I214="Yes", I215="No"), "Yes", "No")</f>
        <v>#DIV/0!</v>
      </c>
      <c r="J216" s="1"/>
    </row>
    <row r="217" spans="1:10" s="5" customFormat="1" ht="15.6" customHeight="1" x14ac:dyDescent="0.3">
      <c r="A217" s="142" t="s">
        <v>60</v>
      </c>
      <c r="B217" s="236"/>
      <c r="C217" s="236"/>
      <c r="D217" s="148">
        <v>2.1</v>
      </c>
      <c r="E217" s="247"/>
      <c r="F217" s="238"/>
      <c r="G217" s="241"/>
      <c r="H217" s="194" t="s">
        <v>65</v>
      </c>
      <c r="I217" s="1" t="e">
        <f>IF(I212=100%, "Not Applicable","Applicable")</f>
        <v>#DIV/0!</v>
      </c>
      <c r="J217" s="1"/>
    </row>
    <row r="218" spans="1:10" s="5" customFormat="1" ht="15.6" customHeight="1" x14ac:dyDescent="0.3">
      <c r="A218" s="142" t="s">
        <v>60</v>
      </c>
      <c r="B218" s="236"/>
      <c r="C218" s="236"/>
      <c r="D218" s="148">
        <v>2.1</v>
      </c>
      <c r="E218" s="247"/>
      <c r="F218" s="239"/>
      <c r="G218" s="242"/>
      <c r="H218" s="194" t="s">
        <v>67</v>
      </c>
      <c r="I218" s="1" t="e">
        <f>(IF(I217="Not Applicable","Not Applicable",(IF(AND(I216="Yes",I217="Applicable"),"Present","Not Present"))))</f>
        <v>#DIV/0!</v>
      </c>
      <c r="J218" s="1"/>
    </row>
    <row r="219" spans="1:10" ht="16.2" customHeight="1" x14ac:dyDescent="0.3">
      <c r="A219" s="142" t="s">
        <v>60</v>
      </c>
      <c r="B219" s="236"/>
      <c r="C219" s="236"/>
      <c r="D219" s="149"/>
      <c r="E219" s="138"/>
      <c r="F219" s="119"/>
      <c r="G219" s="167"/>
      <c r="H219" s="196"/>
      <c r="I219" s="195"/>
      <c r="J219" s="195"/>
    </row>
    <row r="220" spans="1:10" ht="16.2" x14ac:dyDescent="0.3">
      <c r="A220" s="142" t="s">
        <v>60</v>
      </c>
      <c r="B220" s="145" t="s">
        <v>38</v>
      </c>
      <c r="C220" s="145" t="s">
        <v>726</v>
      </c>
      <c r="D220" s="146">
        <v>2.2000000000000002</v>
      </c>
      <c r="E220" s="135" t="s">
        <v>788</v>
      </c>
      <c r="F220" s="116" t="s">
        <v>29</v>
      </c>
      <c r="G220" s="170"/>
      <c r="H220" s="184"/>
      <c r="I220" s="185"/>
      <c r="J220" s="185"/>
    </row>
    <row r="221" spans="1:10" x14ac:dyDescent="0.3">
      <c r="A221" s="142" t="s">
        <v>60</v>
      </c>
      <c r="B221" s="235" t="s">
        <v>38</v>
      </c>
      <c r="C221" s="235" t="s">
        <v>726</v>
      </c>
      <c r="D221" s="148" t="s">
        <v>127</v>
      </c>
      <c r="E221" s="248" t="s">
        <v>789</v>
      </c>
      <c r="F221" s="117" t="s">
        <v>40</v>
      </c>
      <c r="G221" s="166"/>
      <c r="H221" s="250" t="s">
        <v>41</v>
      </c>
      <c r="I221" s="246"/>
      <c r="J221" s="250" t="str">
        <f>IF(AND(H221="Yes",I221="Needs Action"),"Yes","No")</f>
        <v>No</v>
      </c>
    </row>
    <row r="222" spans="1:10" x14ac:dyDescent="0.3">
      <c r="A222" s="142" t="s">
        <v>60</v>
      </c>
      <c r="B222" s="235"/>
      <c r="C222" s="235"/>
      <c r="D222" s="148" t="s">
        <v>127</v>
      </c>
      <c r="E222" s="248"/>
      <c r="F222" s="117" t="s">
        <v>50</v>
      </c>
      <c r="G222" s="166"/>
      <c r="H222" s="250"/>
      <c r="I222" s="246"/>
      <c r="J222" s="250"/>
    </row>
    <row r="223" spans="1:10" x14ac:dyDescent="0.3">
      <c r="A223" s="142" t="s">
        <v>60</v>
      </c>
      <c r="B223" s="235"/>
      <c r="C223" s="235"/>
      <c r="D223" s="148" t="s">
        <v>127</v>
      </c>
      <c r="E223" s="248"/>
      <c r="F223" s="117" t="s">
        <v>50</v>
      </c>
      <c r="G223" s="166"/>
      <c r="H223" s="250"/>
      <c r="I223" s="246"/>
      <c r="J223" s="250"/>
    </row>
    <row r="224" spans="1:10" ht="20.399999999999999" x14ac:dyDescent="0.3">
      <c r="A224" s="142" t="s">
        <v>60</v>
      </c>
      <c r="B224" s="235"/>
      <c r="C224" s="235"/>
      <c r="D224" s="148" t="s">
        <v>127</v>
      </c>
      <c r="E224" s="248"/>
      <c r="F224" s="117" t="s">
        <v>44</v>
      </c>
      <c r="G224" s="166"/>
      <c r="H224" s="250"/>
      <c r="I224" s="246"/>
      <c r="J224" s="250"/>
    </row>
    <row r="225" spans="1:10" x14ac:dyDescent="0.3">
      <c r="A225" s="142" t="s">
        <v>60</v>
      </c>
      <c r="B225" s="235" t="s">
        <v>38</v>
      </c>
      <c r="C225" s="235" t="s">
        <v>726</v>
      </c>
      <c r="D225" s="148" t="s">
        <v>128</v>
      </c>
      <c r="E225" s="248" t="s">
        <v>790</v>
      </c>
      <c r="F225" s="117" t="s">
        <v>727</v>
      </c>
      <c r="G225" s="166"/>
      <c r="H225" s="250" t="s">
        <v>41</v>
      </c>
      <c r="I225" s="246"/>
      <c r="J225" s="250" t="str">
        <f>IF(AND(H225="Yes",I225="Needs Action"),"Yes","No")</f>
        <v>No</v>
      </c>
    </row>
    <row r="226" spans="1:10" x14ac:dyDescent="0.3">
      <c r="A226" s="142" t="s">
        <v>60</v>
      </c>
      <c r="B226" s="235"/>
      <c r="C226" s="235"/>
      <c r="D226" s="148" t="s">
        <v>128</v>
      </c>
      <c r="E226" s="248"/>
      <c r="F226" s="117" t="s">
        <v>40</v>
      </c>
      <c r="G226" s="166"/>
      <c r="H226" s="250"/>
      <c r="I226" s="246"/>
      <c r="J226" s="250"/>
    </row>
    <row r="227" spans="1:10" x14ac:dyDescent="0.3">
      <c r="A227" s="142" t="s">
        <v>60</v>
      </c>
      <c r="B227" s="235"/>
      <c r="C227" s="235"/>
      <c r="D227" s="148" t="s">
        <v>128</v>
      </c>
      <c r="E227" s="248"/>
      <c r="F227" s="117" t="s">
        <v>129</v>
      </c>
      <c r="G227" s="166"/>
      <c r="H227" s="250"/>
      <c r="I227" s="246"/>
      <c r="J227" s="250"/>
    </row>
    <row r="228" spans="1:10" ht="20.399999999999999" x14ac:dyDescent="0.3">
      <c r="A228" s="142" t="s">
        <v>60</v>
      </c>
      <c r="B228" s="235"/>
      <c r="C228" s="235"/>
      <c r="D228" s="148" t="s">
        <v>128</v>
      </c>
      <c r="E228" s="248"/>
      <c r="F228" s="117" t="s">
        <v>44</v>
      </c>
      <c r="G228" s="166"/>
      <c r="H228" s="250"/>
      <c r="I228" s="246"/>
      <c r="J228" s="250"/>
    </row>
    <row r="229" spans="1:10" x14ac:dyDescent="0.3">
      <c r="A229" s="142" t="s">
        <v>60</v>
      </c>
      <c r="B229" s="235"/>
      <c r="C229" s="235"/>
      <c r="D229" s="148" t="s">
        <v>128</v>
      </c>
      <c r="E229" s="248"/>
      <c r="F229" s="118" t="s">
        <v>42</v>
      </c>
      <c r="G229" s="166"/>
      <c r="H229" s="250"/>
      <c r="I229" s="246"/>
      <c r="J229" s="250"/>
    </row>
    <row r="230" spans="1:10" x14ac:dyDescent="0.3">
      <c r="A230" s="142" t="s">
        <v>60</v>
      </c>
      <c r="B230" s="235"/>
      <c r="C230" s="235"/>
      <c r="D230" s="148" t="s">
        <v>128</v>
      </c>
      <c r="E230" s="248"/>
      <c r="F230" s="117" t="s">
        <v>727</v>
      </c>
      <c r="G230" s="166"/>
      <c r="H230" s="250"/>
      <c r="I230" s="246"/>
      <c r="J230" s="250"/>
    </row>
    <row r="231" spans="1:10" x14ac:dyDescent="0.3">
      <c r="A231" s="142" t="s">
        <v>60</v>
      </c>
      <c r="B231" s="235" t="s">
        <v>38</v>
      </c>
      <c r="C231" s="235" t="s">
        <v>726</v>
      </c>
      <c r="D231" s="148" t="s">
        <v>130</v>
      </c>
      <c r="E231" s="248" t="s">
        <v>791</v>
      </c>
      <c r="F231" s="117" t="s">
        <v>129</v>
      </c>
      <c r="G231" s="166"/>
      <c r="H231" s="250" t="s">
        <v>41</v>
      </c>
      <c r="I231" s="246"/>
      <c r="J231" s="250" t="str">
        <f>IF(AND(H231="Yes",I231="Needs Action"),"Yes","No")</f>
        <v>No</v>
      </c>
    </row>
    <row r="232" spans="1:10" x14ac:dyDescent="0.3">
      <c r="A232" s="142" t="s">
        <v>60</v>
      </c>
      <c r="B232" s="235"/>
      <c r="C232" s="235"/>
      <c r="D232" s="148" t="s">
        <v>130</v>
      </c>
      <c r="E232" s="248"/>
      <c r="F232" s="117" t="s">
        <v>131</v>
      </c>
      <c r="G232" s="166"/>
      <c r="H232" s="250"/>
      <c r="I232" s="246"/>
      <c r="J232" s="250"/>
    </row>
    <row r="233" spans="1:10" x14ac:dyDescent="0.3">
      <c r="A233" s="142" t="s">
        <v>60</v>
      </c>
      <c r="B233" s="235"/>
      <c r="C233" s="235"/>
      <c r="D233" s="148" t="s">
        <v>130</v>
      </c>
      <c r="E233" s="248"/>
      <c r="F233" s="117" t="s">
        <v>727</v>
      </c>
      <c r="G233" s="166"/>
      <c r="H233" s="250"/>
      <c r="I233" s="246"/>
      <c r="J233" s="250"/>
    </row>
    <row r="234" spans="1:10" x14ac:dyDescent="0.3">
      <c r="A234" s="142" t="s">
        <v>60</v>
      </c>
      <c r="B234" s="235" t="s">
        <v>38</v>
      </c>
      <c r="C234" s="235" t="s">
        <v>726</v>
      </c>
      <c r="D234" s="148" t="s">
        <v>132</v>
      </c>
      <c r="E234" s="248" t="s">
        <v>792</v>
      </c>
      <c r="F234" s="117" t="s">
        <v>40</v>
      </c>
      <c r="G234" s="166"/>
      <c r="H234" s="250" t="s">
        <v>41</v>
      </c>
      <c r="I234" s="246"/>
      <c r="J234" s="250" t="str">
        <f>IF(AND(H234="Yes",I234="Needs Action"),"Yes","No")</f>
        <v>No</v>
      </c>
    </row>
    <row r="235" spans="1:10" x14ac:dyDescent="0.3">
      <c r="A235" s="142" t="s">
        <v>60</v>
      </c>
      <c r="B235" s="235"/>
      <c r="C235" s="235"/>
      <c r="D235" s="148" t="s">
        <v>132</v>
      </c>
      <c r="E235" s="248"/>
      <c r="F235" s="117" t="s">
        <v>129</v>
      </c>
      <c r="G235" s="166"/>
      <c r="H235" s="250"/>
      <c r="I235" s="246"/>
      <c r="J235" s="250"/>
    </row>
    <row r="236" spans="1:10" ht="20.399999999999999" x14ac:dyDescent="0.3">
      <c r="A236" s="142" t="s">
        <v>60</v>
      </c>
      <c r="B236" s="235"/>
      <c r="C236" s="235"/>
      <c r="D236" s="148" t="s">
        <v>132</v>
      </c>
      <c r="E236" s="248"/>
      <c r="F236" s="117" t="s">
        <v>44</v>
      </c>
      <c r="G236" s="166"/>
      <c r="H236" s="250"/>
      <c r="I236" s="246"/>
      <c r="J236" s="250"/>
    </row>
    <row r="237" spans="1:10" x14ac:dyDescent="0.3">
      <c r="A237" s="142" t="s">
        <v>60</v>
      </c>
      <c r="B237" s="235"/>
      <c r="C237" s="235"/>
      <c r="D237" s="148" t="s">
        <v>132</v>
      </c>
      <c r="E237" s="248"/>
      <c r="F237" s="118" t="s">
        <v>42</v>
      </c>
      <c r="G237" s="166"/>
      <c r="H237" s="250"/>
      <c r="I237" s="246"/>
      <c r="J237" s="250"/>
    </row>
    <row r="238" spans="1:10" x14ac:dyDescent="0.3">
      <c r="A238" s="142" t="s">
        <v>60</v>
      </c>
      <c r="B238" s="235"/>
      <c r="C238" s="235"/>
      <c r="D238" s="148" t="s">
        <v>132</v>
      </c>
      <c r="E238" s="248"/>
      <c r="F238" s="117" t="s">
        <v>88</v>
      </c>
      <c r="G238" s="166"/>
      <c r="H238" s="250"/>
      <c r="I238" s="246"/>
      <c r="J238" s="250"/>
    </row>
    <row r="239" spans="1:10" x14ac:dyDescent="0.3">
      <c r="A239" s="142" t="s">
        <v>60</v>
      </c>
      <c r="B239" s="235" t="s">
        <v>38</v>
      </c>
      <c r="C239" s="235" t="s">
        <v>726</v>
      </c>
      <c r="D239" s="148" t="s">
        <v>133</v>
      </c>
      <c r="E239" s="248" t="s">
        <v>793</v>
      </c>
      <c r="F239" s="117" t="s">
        <v>40</v>
      </c>
      <c r="G239" s="166"/>
      <c r="H239" s="250" t="s">
        <v>41</v>
      </c>
      <c r="I239" s="246"/>
      <c r="J239" s="250" t="str">
        <f>IF(AND(H239="Yes",I239="Needs Action"),"Yes","No")</f>
        <v>No</v>
      </c>
    </row>
    <row r="240" spans="1:10" x14ac:dyDescent="0.3">
      <c r="A240" s="142" t="s">
        <v>60</v>
      </c>
      <c r="B240" s="235"/>
      <c r="C240" s="235"/>
      <c r="D240" s="148" t="s">
        <v>133</v>
      </c>
      <c r="E240" s="248"/>
      <c r="F240" s="117" t="s">
        <v>129</v>
      </c>
      <c r="G240" s="166"/>
      <c r="H240" s="250"/>
      <c r="I240" s="246"/>
      <c r="J240" s="250"/>
    </row>
    <row r="241" spans="1:10" ht="20.399999999999999" x14ac:dyDescent="0.3">
      <c r="A241" s="142" t="s">
        <v>60</v>
      </c>
      <c r="B241" s="235"/>
      <c r="C241" s="235"/>
      <c r="D241" s="148" t="s">
        <v>133</v>
      </c>
      <c r="E241" s="248"/>
      <c r="F241" s="117" t="s">
        <v>44</v>
      </c>
      <c r="G241" s="166"/>
      <c r="H241" s="250"/>
      <c r="I241" s="246"/>
      <c r="J241" s="250"/>
    </row>
    <row r="242" spans="1:10" x14ac:dyDescent="0.3">
      <c r="A242" s="142" t="s">
        <v>60</v>
      </c>
      <c r="B242" s="235"/>
      <c r="C242" s="235"/>
      <c r="D242" s="148" t="s">
        <v>133</v>
      </c>
      <c r="E242" s="248"/>
      <c r="F242" s="118" t="s">
        <v>42</v>
      </c>
      <c r="G242" s="166"/>
      <c r="H242" s="250"/>
      <c r="I242" s="246"/>
      <c r="J242" s="250"/>
    </row>
    <row r="243" spans="1:10" x14ac:dyDescent="0.3">
      <c r="A243" s="142" t="s">
        <v>60</v>
      </c>
      <c r="B243" s="235"/>
      <c r="C243" s="235"/>
      <c r="D243" s="148" t="s">
        <v>133</v>
      </c>
      <c r="E243" s="248"/>
      <c r="F243" s="117" t="s">
        <v>88</v>
      </c>
      <c r="G243" s="166"/>
      <c r="H243" s="250"/>
      <c r="I243" s="246"/>
      <c r="J243" s="250"/>
    </row>
    <row r="244" spans="1:10" x14ac:dyDescent="0.3">
      <c r="A244" s="142" t="s">
        <v>60</v>
      </c>
      <c r="B244" s="235" t="s">
        <v>38</v>
      </c>
      <c r="C244" s="235" t="s">
        <v>726</v>
      </c>
      <c r="D244" s="148" t="s">
        <v>134</v>
      </c>
      <c r="E244" s="248" t="s">
        <v>794</v>
      </c>
      <c r="F244" s="117" t="s">
        <v>40</v>
      </c>
      <c r="G244" s="166"/>
      <c r="H244" s="250" t="s">
        <v>41</v>
      </c>
      <c r="I244" s="246"/>
      <c r="J244" s="250" t="str">
        <f>IF(AND(H244="Yes",I244="Needs Action"),"Yes","No")</f>
        <v>No</v>
      </c>
    </row>
    <row r="245" spans="1:10" x14ac:dyDescent="0.3">
      <c r="A245" s="142" t="s">
        <v>60</v>
      </c>
      <c r="B245" s="235"/>
      <c r="C245" s="235"/>
      <c r="D245" s="148" t="s">
        <v>134</v>
      </c>
      <c r="E245" s="248"/>
      <c r="F245" s="117" t="s">
        <v>129</v>
      </c>
      <c r="G245" s="166"/>
      <c r="H245" s="250"/>
      <c r="I245" s="246"/>
      <c r="J245" s="250"/>
    </row>
    <row r="246" spans="1:10" ht="20.399999999999999" x14ac:dyDescent="0.3">
      <c r="A246" s="142" t="s">
        <v>60</v>
      </c>
      <c r="B246" s="235"/>
      <c r="C246" s="235"/>
      <c r="D246" s="148" t="s">
        <v>134</v>
      </c>
      <c r="E246" s="248"/>
      <c r="F246" s="117" t="s">
        <v>44</v>
      </c>
      <c r="G246" s="166"/>
      <c r="H246" s="250"/>
      <c r="I246" s="246"/>
      <c r="J246" s="250"/>
    </row>
    <row r="247" spans="1:10" x14ac:dyDescent="0.3">
      <c r="A247" s="142" t="s">
        <v>60</v>
      </c>
      <c r="B247" s="235"/>
      <c r="C247" s="235"/>
      <c r="D247" s="148" t="s">
        <v>134</v>
      </c>
      <c r="E247" s="248"/>
      <c r="F247" s="118" t="s">
        <v>42</v>
      </c>
      <c r="G247" s="166"/>
      <c r="H247" s="250"/>
      <c r="I247" s="246"/>
      <c r="J247" s="250"/>
    </row>
    <row r="248" spans="1:10" x14ac:dyDescent="0.3">
      <c r="A248" s="142" t="s">
        <v>60</v>
      </c>
      <c r="B248" s="235"/>
      <c r="C248" s="235"/>
      <c r="D248" s="148" t="s">
        <v>134</v>
      </c>
      <c r="E248" s="248"/>
      <c r="F248" s="117" t="s">
        <v>88</v>
      </c>
      <c r="G248" s="166"/>
      <c r="H248" s="250"/>
      <c r="I248" s="246"/>
      <c r="J248" s="250"/>
    </row>
    <row r="249" spans="1:10" x14ac:dyDescent="0.3">
      <c r="A249" s="142" t="s">
        <v>60</v>
      </c>
      <c r="B249" s="235" t="s">
        <v>38</v>
      </c>
      <c r="C249" s="235" t="s">
        <v>726</v>
      </c>
      <c r="D249" s="148" t="s">
        <v>135</v>
      </c>
      <c r="E249" s="248" t="s">
        <v>795</v>
      </c>
      <c r="F249" s="117" t="s">
        <v>40</v>
      </c>
      <c r="G249" s="166"/>
      <c r="H249" s="250" t="s">
        <v>41</v>
      </c>
      <c r="I249" s="246"/>
      <c r="J249" s="250" t="str">
        <f>IF(AND(H249="Yes",I249="Needs Action"),"Yes","No")</f>
        <v>No</v>
      </c>
    </row>
    <row r="250" spans="1:10" x14ac:dyDescent="0.3">
      <c r="A250" s="142" t="s">
        <v>60</v>
      </c>
      <c r="B250" s="235"/>
      <c r="C250" s="235"/>
      <c r="D250" s="148" t="s">
        <v>135</v>
      </c>
      <c r="E250" s="248"/>
      <c r="F250" s="117" t="s">
        <v>129</v>
      </c>
      <c r="G250" s="166"/>
      <c r="H250" s="250"/>
      <c r="I250" s="246"/>
      <c r="J250" s="250"/>
    </row>
    <row r="251" spans="1:10" x14ac:dyDescent="0.3">
      <c r="A251" s="142" t="s">
        <v>60</v>
      </c>
      <c r="B251" s="235"/>
      <c r="C251" s="235"/>
      <c r="D251" s="148" t="s">
        <v>135</v>
      </c>
      <c r="E251" s="248"/>
      <c r="F251" s="117" t="s">
        <v>136</v>
      </c>
      <c r="G251" s="166"/>
      <c r="H251" s="250"/>
      <c r="I251" s="246"/>
      <c r="J251" s="250"/>
    </row>
    <row r="252" spans="1:10" ht="14.4" customHeight="1" x14ac:dyDescent="0.3">
      <c r="A252" s="142" t="s">
        <v>60</v>
      </c>
      <c r="B252" s="236"/>
      <c r="C252" s="236"/>
      <c r="D252" s="149"/>
      <c r="E252" s="137"/>
      <c r="F252" s="119"/>
      <c r="G252" s="167"/>
      <c r="H252" s="188"/>
      <c r="I252" s="189"/>
      <c r="J252" s="189"/>
    </row>
    <row r="253" spans="1:10" s="5" customFormat="1" ht="14.4" customHeight="1" x14ac:dyDescent="0.3">
      <c r="A253" s="142" t="s">
        <v>60</v>
      </c>
      <c r="B253" s="236"/>
      <c r="C253" s="236"/>
      <c r="D253" s="148">
        <v>2.2000000000000002</v>
      </c>
      <c r="E253" s="247" t="s">
        <v>137</v>
      </c>
      <c r="F253" s="245"/>
      <c r="G253" s="243"/>
      <c r="H253" s="190" t="s">
        <v>52</v>
      </c>
      <c r="I253" s="191" t="e">
        <f>COUNTIF(I221:I251,"Exceeds")/COUNTA(I221:I251)</f>
        <v>#DIV/0!</v>
      </c>
      <c r="J253" s="1"/>
    </row>
    <row r="254" spans="1:10" s="5" customFormat="1" ht="14.4" customHeight="1" x14ac:dyDescent="0.3">
      <c r="A254" s="142" t="s">
        <v>60</v>
      </c>
      <c r="B254" s="236"/>
      <c r="C254" s="236"/>
      <c r="D254" s="148">
        <v>2.2000000000000002</v>
      </c>
      <c r="E254" s="247"/>
      <c r="F254" s="245"/>
      <c r="G254" s="243"/>
      <c r="H254" s="190" t="s">
        <v>53</v>
      </c>
      <c r="I254" s="191" t="e">
        <f>COUNTIF(I221:I251,"Meets")/COUNTA(I221:I251)</f>
        <v>#DIV/0!</v>
      </c>
      <c r="J254" s="1"/>
    </row>
    <row r="255" spans="1:10" s="5" customFormat="1" ht="14.4" customHeight="1" x14ac:dyDescent="0.3">
      <c r="A255" s="142" t="s">
        <v>60</v>
      </c>
      <c r="B255" s="236"/>
      <c r="C255" s="236"/>
      <c r="D255" s="148">
        <v>2.2000000000000002</v>
      </c>
      <c r="E255" s="247"/>
      <c r="F255" s="245"/>
      <c r="G255" s="243"/>
      <c r="H255" s="190" t="s">
        <v>54</v>
      </c>
      <c r="I255" s="191" t="e">
        <f>COUNTIF(I221:I251,"Needs Action")/COUNTA(I221:I251)</f>
        <v>#DIV/0!</v>
      </c>
      <c r="J255" s="1"/>
    </row>
    <row r="256" spans="1:10" s="5" customFormat="1" ht="14.4" customHeight="1" x14ac:dyDescent="0.3">
      <c r="A256" s="142" t="s">
        <v>60</v>
      </c>
      <c r="B256" s="236"/>
      <c r="C256" s="236"/>
      <c r="D256" s="148">
        <v>2.2000000000000002</v>
      </c>
      <c r="E256" s="247"/>
      <c r="F256" s="245"/>
      <c r="G256" s="243"/>
      <c r="H256" s="190" t="s">
        <v>80</v>
      </c>
      <c r="I256" s="192">
        <f>COUNTIF(J221:J251,"Yes")/COUNTA(J221:J251)</f>
        <v>0</v>
      </c>
      <c r="J256" s="1"/>
    </row>
    <row r="257" spans="1:10" s="5" customFormat="1" ht="14.4" customHeight="1" x14ac:dyDescent="0.3">
      <c r="A257" s="142" t="s">
        <v>60</v>
      </c>
      <c r="B257" s="236"/>
      <c r="C257" s="236"/>
      <c r="D257" s="148">
        <v>2.2000000000000002</v>
      </c>
      <c r="E257" s="247"/>
      <c r="F257" s="245"/>
      <c r="G257" s="243"/>
      <c r="H257" s="190" t="s">
        <v>56</v>
      </c>
      <c r="I257" s="192" t="e">
        <f>COUNTIF(I221:I251,"Not Applicable")/COUNTA(I221:I251)</f>
        <v>#DIV/0!</v>
      </c>
      <c r="J257" s="1"/>
    </row>
    <row r="258" spans="1:10" s="5" customFormat="1" ht="14.4" customHeight="1" x14ac:dyDescent="0.3">
      <c r="A258" s="142" t="s">
        <v>60</v>
      </c>
      <c r="B258" s="236"/>
      <c r="C258" s="236"/>
      <c r="D258" s="149"/>
      <c r="E258" s="138"/>
      <c r="F258" s="119"/>
      <c r="G258" s="167"/>
      <c r="H258" s="188"/>
      <c r="I258" s="193"/>
      <c r="J258" s="193"/>
    </row>
    <row r="259" spans="1:10" s="5" customFormat="1" ht="79.2" customHeight="1" x14ac:dyDescent="0.3">
      <c r="A259" s="142" t="s">
        <v>60</v>
      </c>
      <c r="B259" s="236"/>
      <c r="C259" s="236"/>
      <c r="D259" s="148">
        <v>2.2000000000000002</v>
      </c>
      <c r="E259" s="247" t="s">
        <v>138</v>
      </c>
      <c r="F259" s="114" t="s">
        <v>139</v>
      </c>
      <c r="G259" s="168"/>
      <c r="H259" s="194" t="s">
        <v>59</v>
      </c>
      <c r="I259" s="1" t="e">
        <f>IF((I253+I254+I257)&gt;=80%,"Yes","No")</f>
        <v>#DIV/0!</v>
      </c>
      <c r="J259" s="1"/>
    </row>
    <row r="260" spans="1:10" s="5" customFormat="1" ht="15.6" customHeight="1" x14ac:dyDescent="0.3">
      <c r="A260" s="142" t="s">
        <v>60</v>
      </c>
      <c r="B260" s="236"/>
      <c r="C260" s="236"/>
      <c r="D260" s="148">
        <v>2.2000000000000002</v>
      </c>
      <c r="E260" s="247"/>
      <c r="F260" s="237"/>
      <c r="G260" s="240"/>
      <c r="H260" s="194" t="s">
        <v>61</v>
      </c>
      <c r="I260" s="1" t="str">
        <f>IF(I256&gt;0,"Yes","No")</f>
        <v>No</v>
      </c>
      <c r="J260" s="1"/>
    </row>
    <row r="261" spans="1:10" s="5" customFormat="1" ht="15.6" customHeight="1" x14ac:dyDescent="0.3">
      <c r="A261" s="142" t="s">
        <v>60</v>
      </c>
      <c r="B261" s="236"/>
      <c r="C261" s="236"/>
      <c r="D261" s="148">
        <v>2.2000000000000002</v>
      </c>
      <c r="E261" s="247"/>
      <c r="F261" s="238"/>
      <c r="G261" s="241"/>
      <c r="H261" s="194" t="s">
        <v>63</v>
      </c>
      <c r="I261" s="1" t="e">
        <f>IF(AND(I259="Yes", I260="No"), "Yes", "No")</f>
        <v>#DIV/0!</v>
      </c>
      <c r="J261" s="1"/>
    </row>
    <row r="262" spans="1:10" s="5" customFormat="1" ht="15.6" customHeight="1" x14ac:dyDescent="0.3">
      <c r="A262" s="142" t="s">
        <v>60</v>
      </c>
      <c r="B262" s="236"/>
      <c r="C262" s="236"/>
      <c r="D262" s="148">
        <v>2.2000000000000002</v>
      </c>
      <c r="E262" s="247"/>
      <c r="F262" s="238"/>
      <c r="G262" s="241"/>
      <c r="H262" s="194" t="s">
        <v>65</v>
      </c>
      <c r="I262" s="1" t="e">
        <f>IF(I257=100%, "Not Applicable","Applicable")</f>
        <v>#DIV/0!</v>
      </c>
      <c r="J262" s="1"/>
    </row>
    <row r="263" spans="1:10" s="5" customFormat="1" ht="15.6" customHeight="1" x14ac:dyDescent="0.3">
      <c r="A263" s="142" t="s">
        <v>60</v>
      </c>
      <c r="B263" s="236"/>
      <c r="C263" s="236"/>
      <c r="D263" s="148">
        <v>2.2000000000000002</v>
      </c>
      <c r="E263" s="247"/>
      <c r="F263" s="239"/>
      <c r="G263" s="242"/>
      <c r="H263" s="194" t="s">
        <v>67</v>
      </c>
      <c r="I263" s="1" t="e">
        <f>(IF(I262="Not Applicable","Not Applicable",(IF(AND(I261="Yes",I262="Applicable"),"Present","Not Present"))))</f>
        <v>#DIV/0!</v>
      </c>
      <c r="J263" s="1"/>
    </row>
    <row r="264" spans="1:10" ht="15.6" customHeight="1" x14ac:dyDescent="0.3">
      <c r="A264" s="142" t="s">
        <v>60</v>
      </c>
      <c r="B264" s="236"/>
      <c r="C264" s="236"/>
      <c r="D264" s="149"/>
      <c r="E264" s="138"/>
      <c r="F264" s="119"/>
      <c r="G264" s="167"/>
      <c r="H264" s="196"/>
      <c r="I264" s="195"/>
      <c r="J264" s="195"/>
    </row>
    <row r="265" spans="1:10" ht="27.6" x14ac:dyDescent="0.3">
      <c r="A265" s="142" t="s">
        <v>60</v>
      </c>
      <c r="B265" s="145" t="s">
        <v>140</v>
      </c>
      <c r="C265" s="145"/>
      <c r="D265" s="146">
        <v>2.2999999999999998</v>
      </c>
      <c r="E265" s="135" t="s">
        <v>796</v>
      </c>
      <c r="F265" s="116" t="s">
        <v>29</v>
      </c>
      <c r="G265" s="170"/>
      <c r="H265" s="184"/>
      <c r="I265" s="185"/>
      <c r="J265" s="185"/>
    </row>
    <row r="266" spans="1:10" x14ac:dyDescent="0.3">
      <c r="A266" s="142" t="s">
        <v>60</v>
      </c>
      <c r="B266" s="235" t="s">
        <v>140</v>
      </c>
      <c r="C266" s="235"/>
      <c r="D266" s="148" t="s">
        <v>141</v>
      </c>
      <c r="E266" s="248" t="s">
        <v>797</v>
      </c>
      <c r="F266" s="117" t="s">
        <v>45</v>
      </c>
      <c r="G266" s="166"/>
      <c r="H266" s="250" t="s">
        <v>41</v>
      </c>
      <c r="I266" s="246"/>
      <c r="J266" s="250" t="str">
        <f>IF(AND(H266="Yes",I266="Needs Action"),"Yes","No")</f>
        <v>No</v>
      </c>
    </row>
    <row r="267" spans="1:10" x14ac:dyDescent="0.3">
      <c r="A267" s="142" t="s">
        <v>60</v>
      </c>
      <c r="B267" s="235"/>
      <c r="C267" s="235"/>
      <c r="D267" s="148" t="s">
        <v>141</v>
      </c>
      <c r="E267" s="248"/>
      <c r="F267" s="117" t="s">
        <v>40</v>
      </c>
      <c r="G267" s="166"/>
      <c r="H267" s="250"/>
      <c r="I267" s="246"/>
      <c r="J267" s="250"/>
    </row>
    <row r="268" spans="1:10" x14ac:dyDescent="0.3">
      <c r="A268" s="142" t="s">
        <v>60</v>
      </c>
      <c r="B268" s="235"/>
      <c r="C268" s="235"/>
      <c r="D268" s="148" t="s">
        <v>141</v>
      </c>
      <c r="E268" s="248"/>
      <c r="F268" s="117" t="s">
        <v>142</v>
      </c>
      <c r="G268" s="166"/>
      <c r="H268" s="250"/>
      <c r="I268" s="246"/>
      <c r="J268" s="250"/>
    </row>
    <row r="269" spans="1:10" x14ac:dyDescent="0.3">
      <c r="A269" s="142" t="s">
        <v>60</v>
      </c>
      <c r="B269" s="235" t="s">
        <v>140</v>
      </c>
      <c r="C269" s="235"/>
      <c r="D269" s="148" t="s">
        <v>143</v>
      </c>
      <c r="E269" s="248" t="s">
        <v>798</v>
      </c>
      <c r="F269" s="117" t="s">
        <v>144</v>
      </c>
      <c r="G269" s="166"/>
      <c r="H269" s="250" t="s">
        <v>41</v>
      </c>
      <c r="I269" s="246"/>
      <c r="J269" s="250" t="str">
        <f>IF(AND(H269="Yes",I269="Needs Action"),"Yes","No")</f>
        <v>No</v>
      </c>
    </row>
    <row r="270" spans="1:10" x14ac:dyDescent="0.3">
      <c r="A270" s="142" t="s">
        <v>60</v>
      </c>
      <c r="B270" s="235"/>
      <c r="C270" s="235"/>
      <c r="D270" s="148" t="s">
        <v>143</v>
      </c>
      <c r="E270" s="248"/>
      <c r="F270" s="117" t="s">
        <v>73</v>
      </c>
      <c r="G270" s="166"/>
      <c r="H270" s="250"/>
      <c r="I270" s="246"/>
      <c r="J270" s="250"/>
    </row>
    <row r="271" spans="1:10" ht="20.399999999999999" x14ac:dyDescent="0.3">
      <c r="A271" s="142" t="s">
        <v>60</v>
      </c>
      <c r="B271" s="235"/>
      <c r="C271" s="235"/>
      <c r="D271" s="148" t="s">
        <v>143</v>
      </c>
      <c r="E271" s="248"/>
      <c r="F271" s="117" t="s">
        <v>44</v>
      </c>
      <c r="G271" s="166"/>
      <c r="H271" s="250"/>
      <c r="I271" s="246"/>
      <c r="J271" s="250"/>
    </row>
    <row r="272" spans="1:10" x14ac:dyDescent="0.3">
      <c r="A272" s="142" t="s">
        <v>60</v>
      </c>
      <c r="B272" s="235"/>
      <c r="C272" s="235"/>
      <c r="D272" s="148" t="s">
        <v>143</v>
      </c>
      <c r="E272" s="248"/>
      <c r="F272" s="118" t="s">
        <v>42</v>
      </c>
      <c r="G272" s="166"/>
      <c r="H272" s="250"/>
      <c r="I272" s="246"/>
      <c r="J272" s="250"/>
    </row>
    <row r="273" spans="1:10" x14ac:dyDescent="0.3">
      <c r="A273" s="142" t="s">
        <v>60</v>
      </c>
      <c r="B273" s="235" t="s">
        <v>140</v>
      </c>
      <c r="C273" s="235"/>
      <c r="D273" s="148" t="s">
        <v>145</v>
      </c>
      <c r="E273" s="248" t="s">
        <v>799</v>
      </c>
      <c r="F273" s="117" t="s">
        <v>45</v>
      </c>
      <c r="G273" s="166"/>
      <c r="H273" s="250" t="s">
        <v>41</v>
      </c>
      <c r="I273" s="246"/>
      <c r="J273" s="250" t="str">
        <f>IF(AND(H273="Yes",I273="Needs Action"),"Yes","No")</f>
        <v>No</v>
      </c>
    </row>
    <row r="274" spans="1:10" x14ac:dyDescent="0.3">
      <c r="A274" s="142" t="s">
        <v>60</v>
      </c>
      <c r="B274" s="235"/>
      <c r="C274" s="235"/>
      <c r="D274" s="148" t="s">
        <v>145</v>
      </c>
      <c r="E274" s="248"/>
      <c r="F274" s="117" t="s">
        <v>144</v>
      </c>
      <c r="G274" s="166"/>
      <c r="H274" s="250"/>
      <c r="I274" s="246"/>
      <c r="J274" s="250"/>
    </row>
    <row r="275" spans="1:10" x14ac:dyDescent="0.3">
      <c r="A275" s="142" t="s">
        <v>60</v>
      </c>
      <c r="B275" s="235"/>
      <c r="C275" s="235"/>
      <c r="D275" s="148" t="s">
        <v>145</v>
      </c>
      <c r="E275" s="248"/>
      <c r="F275" s="117" t="s">
        <v>73</v>
      </c>
      <c r="G275" s="166"/>
      <c r="H275" s="250"/>
      <c r="I275" s="246"/>
      <c r="J275" s="250"/>
    </row>
    <row r="276" spans="1:10" x14ac:dyDescent="0.3">
      <c r="A276" s="142" t="s">
        <v>60</v>
      </c>
      <c r="B276" s="235" t="s">
        <v>140</v>
      </c>
      <c r="C276" s="235"/>
      <c r="D276" s="148" t="s">
        <v>146</v>
      </c>
      <c r="E276" s="248" t="s">
        <v>800</v>
      </c>
      <c r="F276" s="117" t="s">
        <v>45</v>
      </c>
      <c r="G276" s="166"/>
      <c r="H276" s="250" t="s">
        <v>41</v>
      </c>
      <c r="I276" s="246"/>
      <c r="J276" s="250" t="str">
        <f>IF(AND(H276="Yes",I276="Needs Action"),"Yes","No")</f>
        <v>No</v>
      </c>
    </row>
    <row r="277" spans="1:10" x14ac:dyDescent="0.3">
      <c r="A277" s="142" t="s">
        <v>60</v>
      </c>
      <c r="B277" s="235"/>
      <c r="C277" s="235"/>
      <c r="D277" s="148" t="s">
        <v>146</v>
      </c>
      <c r="E277" s="248"/>
      <c r="F277" s="117" t="s">
        <v>147</v>
      </c>
      <c r="G277" s="166"/>
      <c r="H277" s="250"/>
      <c r="I277" s="246"/>
      <c r="J277" s="250"/>
    </row>
    <row r="278" spans="1:10" x14ac:dyDescent="0.3">
      <c r="A278" s="142" t="s">
        <v>60</v>
      </c>
      <c r="B278" s="235"/>
      <c r="C278" s="235"/>
      <c r="D278" s="148" t="s">
        <v>146</v>
      </c>
      <c r="E278" s="248"/>
      <c r="F278" s="117" t="s">
        <v>73</v>
      </c>
      <c r="G278" s="166"/>
      <c r="H278" s="250"/>
      <c r="I278" s="246"/>
      <c r="J278" s="250"/>
    </row>
    <row r="279" spans="1:10" x14ac:dyDescent="0.3">
      <c r="A279" s="142" t="s">
        <v>60</v>
      </c>
      <c r="B279" s="235"/>
      <c r="C279" s="235"/>
      <c r="D279" s="148" t="s">
        <v>146</v>
      </c>
      <c r="E279" s="248"/>
      <c r="F279" s="117" t="s">
        <v>88</v>
      </c>
      <c r="G279" s="166"/>
      <c r="H279" s="250"/>
      <c r="I279" s="246"/>
      <c r="J279" s="250"/>
    </row>
    <row r="280" spans="1:10" x14ac:dyDescent="0.3">
      <c r="A280" s="142" t="s">
        <v>60</v>
      </c>
      <c r="B280" s="235"/>
      <c r="C280" s="235"/>
      <c r="D280" s="148" t="s">
        <v>146</v>
      </c>
      <c r="E280" s="248"/>
      <c r="F280" s="117" t="s">
        <v>144</v>
      </c>
      <c r="G280" s="166"/>
      <c r="H280" s="250"/>
      <c r="I280" s="246"/>
      <c r="J280" s="250"/>
    </row>
    <row r="281" spans="1:10" x14ac:dyDescent="0.3">
      <c r="A281" s="142" t="s">
        <v>60</v>
      </c>
      <c r="B281" s="235"/>
      <c r="C281" s="235"/>
      <c r="D281" s="148" t="s">
        <v>146</v>
      </c>
      <c r="E281" s="248"/>
      <c r="F281" s="117" t="s">
        <v>136</v>
      </c>
      <c r="G281" s="166"/>
      <c r="H281" s="250"/>
      <c r="I281" s="246"/>
      <c r="J281" s="250"/>
    </row>
    <row r="282" spans="1:10" x14ac:dyDescent="0.3">
      <c r="A282" s="142" t="s">
        <v>60</v>
      </c>
      <c r="B282" s="235" t="s">
        <v>140</v>
      </c>
      <c r="C282" s="235"/>
      <c r="D282" s="148" t="s">
        <v>148</v>
      </c>
      <c r="E282" s="248" t="s">
        <v>801</v>
      </c>
      <c r="F282" s="117" t="s">
        <v>73</v>
      </c>
      <c r="G282" s="166"/>
      <c r="H282" s="250" t="s">
        <v>41</v>
      </c>
      <c r="I282" s="246"/>
      <c r="J282" s="250" t="str">
        <f>IF(AND(H282="Yes",I282="Needs Action"),"Yes","No")</f>
        <v>No</v>
      </c>
    </row>
    <row r="283" spans="1:10" x14ac:dyDescent="0.3">
      <c r="A283" s="142" t="s">
        <v>60</v>
      </c>
      <c r="B283" s="235"/>
      <c r="C283" s="235"/>
      <c r="D283" s="148" t="s">
        <v>148</v>
      </c>
      <c r="E283" s="248"/>
      <c r="F283" s="117" t="s">
        <v>144</v>
      </c>
      <c r="G283" s="166"/>
      <c r="H283" s="250"/>
      <c r="I283" s="246"/>
      <c r="J283" s="250"/>
    </row>
    <row r="284" spans="1:10" x14ac:dyDescent="0.3">
      <c r="A284" s="142" t="s">
        <v>60</v>
      </c>
      <c r="B284" s="235"/>
      <c r="C284" s="235"/>
      <c r="D284" s="148" t="s">
        <v>148</v>
      </c>
      <c r="E284" s="248"/>
      <c r="F284" s="117" t="s">
        <v>45</v>
      </c>
      <c r="G284" s="166"/>
      <c r="H284" s="250"/>
      <c r="I284" s="246"/>
      <c r="J284" s="250"/>
    </row>
    <row r="285" spans="1:10" x14ac:dyDescent="0.3">
      <c r="A285" s="142" t="s">
        <v>60</v>
      </c>
      <c r="B285" s="235"/>
      <c r="C285" s="235"/>
      <c r="D285" s="148" t="s">
        <v>148</v>
      </c>
      <c r="E285" s="248"/>
      <c r="F285" s="117" t="s">
        <v>88</v>
      </c>
      <c r="G285" s="166"/>
      <c r="H285" s="250"/>
      <c r="I285" s="246"/>
      <c r="J285" s="250"/>
    </row>
    <row r="286" spans="1:10" x14ac:dyDescent="0.3">
      <c r="A286" s="142" t="s">
        <v>60</v>
      </c>
      <c r="B286" s="235" t="s">
        <v>140</v>
      </c>
      <c r="C286" s="235"/>
      <c r="D286" s="148" t="s">
        <v>149</v>
      </c>
      <c r="E286" s="248" t="s">
        <v>802</v>
      </c>
      <c r="F286" s="117" t="s">
        <v>40</v>
      </c>
      <c r="G286" s="166"/>
      <c r="H286" s="250" t="s">
        <v>41</v>
      </c>
      <c r="I286" s="246"/>
      <c r="J286" s="250" t="str">
        <f>IF(AND(H286="Yes",I286="Needs Action"),"Yes","No")</f>
        <v>No</v>
      </c>
    </row>
    <row r="287" spans="1:10" x14ac:dyDescent="0.3">
      <c r="A287" s="142" t="s">
        <v>60</v>
      </c>
      <c r="B287" s="235"/>
      <c r="C287" s="235"/>
      <c r="D287" s="148" t="s">
        <v>149</v>
      </c>
      <c r="E287" s="248"/>
      <c r="F287" s="117" t="s">
        <v>45</v>
      </c>
      <c r="G287" s="166"/>
      <c r="H287" s="250"/>
      <c r="I287" s="246"/>
      <c r="J287" s="250"/>
    </row>
    <row r="288" spans="1:10" ht="20.399999999999999" x14ac:dyDescent="0.3">
      <c r="A288" s="142" t="s">
        <v>60</v>
      </c>
      <c r="B288" s="235"/>
      <c r="C288" s="235"/>
      <c r="D288" s="148" t="s">
        <v>149</v>
      </c>
      <c r="E288" s="248"/>
      <c r="F288" s="117" t="s">
        <v>44</v>
      </c>
      <c r="G288" s="166"/>
      <c r="H288" s="250"/>
      <c r="I288" s="246"/>
      <c r="J288" s="250"/>
    </row>
    <row r="289" spans="1:10" x14ac:dyDescent="0.3">
      <c r="A289" s="142" t="s">
        <v>60</v>
      </c>
      <c r="B289" s="235"/>
      <c r="C289" s="235"/>
      <c r="D289" s="148" t="s">
        <v>149</v>
      </c>
      <c r="E289" s="248"/>
      <c r="F289" s="118" t="s">
        <v>42</v>
      </c>
      <c r="G289" s="166"/>
      <c r="H289" s="250"/>
      <c r="I289" s="246"/>
      <c r="J289" s="250"/>
    </row>
    <row r="290" spans="1:10" x14ac:dyDescent="0.3">
      <c r="A290" s="142" t="s">
        <v>60</v>
      </c>
      <c r="B290" s="235" t="s">
        <v>140</v>
      </c>
      <c r="C290" s="235"/>
      <c r="D290" s="148" t="s">
        <v>150</v>
      </c>
      <c r="E290" s="248" t="s">
        <v>803</v>
      </c>
      <c r="F290" s="117" t="s">
        <v>73</v>
      </c>
      <c r="G290" s="166"/>
      <c r="H290" s="250" t="s">
        <v>41</v>
      </c>
      <c r="I290" s="246"/>
      <c r="J290" s="250" t="str">
        <f>IF(AND(H290="Yes",I290="Needs Action"),"Yes","No")</f>
        <v>No</v>
      </c>
    </row>
    <row r="291" spans="1:10" x14ac:dyDescent="0.3">
      <c r="A291" s="142" t="s">
        <v>60</v>
      </c>
      <c r="B291" s="235"/>
      <c r="C291" s="235"/>
      <c r="D291" s="148" t="s">
        <v>150</v>
      </c>
      <c r="E291" s="248"/>
      <c r="F291" s="117" t="s">
        <v>144</v>
      </c>
      <c r="G291" s="166"/>
      <c r="H291" s="250"/>
      <c r="I291" s="246"/>
      <c r="J291" s="250"/>
    </row>
    <row r="292" spans="1:10" x14ac:dyDescent="0.3">
      <c r="A292" s="142" t="s">
        <v>60</v>
      </c>
      <c r="B292" s="235"/>
      <c r="C292" s="235"/>
      <c r="D292" s="148" t="s">
        <v>150</v>
      </c>
      <c r="E292" s="248"/>
      <c r="F292" s="117" t="s">
        <v>88</v>
      </c>
      <c r="G292" s="166"/>
      <c r="H292" s="250"/>
      <c r="I292" s="246"/>
      <c r="J292" s="250"/>
    </row>
    <row r="293" spans="1:10" x14ac:dyDescent="0.3">
      <c r="A293" s="142" t="s">
        <v>60</v>
      </c>
      <c r="B293" s="235"/>
      <c r="C293" s="235"/>
      <c r="D293" s="148" t="s">
        <v>150</v>
      </c>
      <c r="E293" s="248"/>
      <c r="F293" s="118" t="s">
        <v>42</v>
      </c>
      <c r="G293" s="166"/>
      <c r="H293" s="250"/>
      <c r="I293" s="246"/>
      <c r="J293" s="250"/>
    </row>
    <row r="294" spans="1:10" ht="40.200000000000003" customHeight="1" x14ac:dyDescent="0.3">
      <c r="A294" s="142" t="s">
        <v>60</v>
      </c>
      <c r="B294" s="235" t="s">
        <v>140</v>
      </c>
      <c r="C294" s="235"/>
      <c r="D294" s="148" t="s">
        <v>151</v>
      </c>
      <c r="E294" s="248" t="s">
        <v>804</v>
      </c>
      <c r="F294" s="117" t="s">
        <v>45</v>
      </c>
      <c r="G294" s="166"/>
      <c r="H294" s="250" t="s">
        <v>41</v>
      </c>
      <c r="I294" s="246"/>
      <c r="J294" s="250" t="str">
        <f>IF(AND(H294="Yes",I294="Needs Action"),"Yes","No")</f>
        <v>No</v>
      </c>
    </row>
    <row r="295" spans="1:10" ht="40.200000000000003" customHeight="1" x14ac:dyDescent="0.3">
      <c r="A295" s="142" t="s">
        <v>60</v>
      </c>
      <c r="B295" s="235"/>
      <c r="C295" s="235"/>
      <c r="D295" s="148" t="s">
        <v>151</v>
      </c>
      <c r="E295" s="248"/>
      <c r="F295" s="117" t="s">
        <v>40</v>
      </c>
      <c r="G295" s="166"/>
      <c r="H295" s="250"/>
      <c r="I295" s="246"/>
      <c r="J295" s="250"/>
    </row>
    <row r="296" spans="1:10" ht="40.200000000000003" customHeight="1" x14ac:dyDescent="0.3">
      <c r="A296" s="142" t="s">
        <v>60</v>
      </c>
      <c r="B296" s="235"/>
      <c r="C296" s="235"/>
      <c r="D296" s="148" t="s">
        <v>151</v>
      </c>
      <c r="E296" s="248"/>
      <c r="F296" s="118" t="s">
        <v>42</v>
      </c>
      <c r="G296" s="166"/>
      <c r="H296" s="250"/>
      <c r="I296" s="246"/>
      <c r="J296" s="250"/>
    </row>
    <row r="297" spans="1:10" ht="37.200000000000003" customHeight="1" x14ac:dyDescent="0.3">
      <c r="A297" s="142" t="s">
        <v>60</v>
      </c>
      <c r="B297" s="235" t="s">
        <v>140</v>
      </c>
      <c r="C297" s="235"/>
      <c r="D297" s="148" t="s">
        <v>152</v>
      </c>
      <c r="E297" s="248" t="s">
        <v>805</v>
      </c>
      <c r="F297" s="117" t="s">
        <v>40</v>
      </c>
      <c r="G297" s="166"/>
      <c r="H297" s="250" t="s">
        <v>41</v>
      </c>
      <c r="I297" s="246"/>
      <c r="J297" s="250" t="str">
        <f>IF(AND(H297="Yes",I297="Needs Action"),"Yes","No")</f>
        <v>No</v>
      </c>
    </row>
    <row r="298" spans="1:10" ht="37.200000000000003" customHeight="1" x14ac:dyDescent="0.3">
      <c r="A298" s="142" t="s">
        <v>60</v>
      </c>
      <c r="B298" s="235"/>
      <c r="C298" s="235"/>
      <c r="D298" s="148" t="s">
        <v>152</v>
      </c>
      <c r="E298" s="248"/>
      <c r="F298" s="117" t="s">
        <v>45</v>
      </c>
      <c r="G298" s="166"/>
      <c r="H298" s="250"/>
      <c r="I298" s="246"/>
      <c r="J298" s="250"/>
    </row>
    <row r="299" spans="1:10" ht="37.200000000000003" customHeight="1" x14ac:dyDescent="0.3">
      <c r="A299" s="142" t="s">
        <v>60</v>
      </c>
      <c r="B299" s="235"/>
      <c r="C299" s="235"/>
      <c r="D299" s="148" t="s">
        <v>152</v>
      </c>
      <c r="E299" s="248"/>
      <c r="F299" s="117" t="s">
        <v>144</v>
      </c>
      <c r="G299" s="166"/>
      <c r="H299" s="250"/>
      <c r="I299" s="246"/>
      <c r="J299" s="250"/>
    </row>
    <row r="300" spans="1:10" ht="37.200000000000003" customHeight="1" x14ac:dyDescent="0.3">
      <c r="A300" s="142" t="s">
        <v>60</v>
      </c>
      <c r="B300" s="235"/>
      <c r="C300" s="235"/>
      <c r="D300" s="148" t="s">
        <v>152</v>
      </c>
      <c r="E300" s="248"/>
      <c r="F300" s="117" t="s">
        <v>49</v>
      </c>
      <c r="G300" s="166"/>
      <c r="H300" s="250"/>
      <c r="I300" s="246"/>
      <c r="J300" s="250"/>
    </row>
    <row r="301" spans="1:10" ht="37.200000000000003" customHeight="1" x14ac:dyDescent="0.3">
      <c r="A301" s="142" t="s">
        <v>60</v>
      </c>
      <c r="B301" s="235"/>
      <c r="C301" s="235"/>
      <c r="D301" s="148" t="s">
        <v>152</v>
      </c>
      <c r="E301" s="248"/>
      <c r="F301" s="117" t="s">
        <v>136</v>
      </c>
      <c r="G301" s="166"/>
      <c r="H301" s="250"/>
      <c r="I301" s="246"/>
      <c r="J301" s="250"/>
    </row>
    <row r="302" spans="1:10" ht="37.200000000000003" customHeight="1" x14ac:dyDescent="0.3">
      <c r="A302" s="142" t="s">
        <v>60</v>
      </c>
      <c r="B302" s="235"/>
      <c r="C302" s="235"/>
      <c r="D302" s="148" t="s">
        <v>152</v>
      </c>
      <c r="E302" s="248"/>
      <c r="F302" s="117" t="s">
        <v>147</v>
      </c>
      <c r="G302" s="166"/>
      <c r="H302" s="250"/>
      <c r="I302" s="246"/>
      <c r="J302" s="250"/>
    </row>
    <row r="303" spans="1:10" ht="14.4" customHeight="1" x14ac:dyDescent="0.3">
      <c r="A303" s="142" t="s">
        <v>60</v>
      </c>
      <c r="B303" s="236"/>
      <c r="C303" s="236"/>
      <c r="D303" s="149"/>
      <c r="E303" s="137"/>
      <c r="F303" s="119"/>
      <c r="G303" s="167"/>
      <c r="H303" s="188"/>
      <c r="I303" s="189"/>
      <c r="J303" s="189"/>
    </row>
    <row r="304" spans="1:10" s="5" customFormat="1" ht="14.4" customHeight="1" x14ac:dyDescent="0.3">
      <c r="A304" s="142" t="s">
        <v>60</v>
      </c>
      <c r="B304" s="236"/>
      <c r="C304" s="236"/>
      <c r="D304" s="148">
        <v>2.2999999999999998</v>
      </c>
      <c r="E304" s="247" t="s">
        <v>153</v>
      </c>
      <c r="F304" s="245"/>
      <c r="G304" s="243"/>
      <c r="H304" s="190" t="s">
        <v>52</v>
      </c>
      <c r="I304" s="191" t="e">
        <f>COUNTIF(I266:I302,"Exceeds")/COUNTA(I266:I302)</f>
        <v>#DIV/0!</v>
      </c>
      <c r="J304" s="1"/>
    </row>
    <row r="305" spans="1:10" s="5" customFormat="1" ht="14.4" customHeight="1" x14ac:dyDescent="0.3">
      <c r="A305" s="142" t="s">
        <v>60</v>
      </c>
      <c r="B305" s="236"/>
      <c r="C305" s="236"/>
      <c r="D305" s="148">
        <v>2.2999999999999998</v>
      </c>
      <c r="E305" s="247"/>
      <c r="F305" s="245"/>
      <c r="G305" s="243"/>
      <c r="H305" s="190" t="s">
        <v>53</v>
      </c>
      <c r="I305" s="191" t="e">
        <f>COUNTIF(I266:I302,"Meets")/COUNTA(I266:I302)</f>
        <v>#DIV/0!</v>
      </c>
      <c r="J305" s="1"/>
    </row>
    <row r="306" spans="1:10" s="5" customFormat="1" ht="14.4" customHeight="1" x14ac:dyDescent="0.3">
      <c r="A306" s="142" t="s">
        <v>60</v>
      </c>
      <c r="B306" s="236"/>
      <c r="C306" s="236"/>
      <c r="D306" s="148">
        <v>2.2999999999999998</v>
      </c>
      <c r="E306" s="247"/>
      <c r="F306" s="245"/>
      <c r="G306" s="243"/>
      <c r="H306" s="190" t="s">
        <v>54</v>
      </c>
      <c r="I306" s="191" t="e">
        <f>COUNTIF(I266:I302,"Needs Action")/COUNTA(I266:I302)</f>
        <v>#DIV/0!</v>
      </c>
      <c r="J306" s="1"/>
    </row>
    <row r="307" spans="1:10" s="5" customFormat="1" ht="14.4" customHeight="1" x14ac:dyDescent="0.3">
      <c r="A307" s="142" t="s">
        <v>60</v>
      </c>
      <c r="B307" s="236"/>
      <c r="C307" s="236"/>
      <c r="D307" s="148">
        <v>2.2999999999999998</v>
      </c>
      <c r="E307" s="247"/>
      <c r="F307" s="245"/>
      <c r="G307" s="243"/>
      <c r="H307" s="190" t="s">
        <v>80</v>
      </c>
      <c r="I307" s="192">
        <f>COUNTIF(J269:J305,"Yes")/COUNTA(J269:J305)</f>
        <v>0</v>
      </c>
      <c r="J307" s="1"/>
    </row>
    <row r="308" spans="1:10" s="5" customFormat="1" ht="14.4" customHeight="1" x14ac:dyDescent="0.3">
      <c r="A308" s="142" t="s">
        <v>60</v>
      </c>
      <c r="B308" s="236"/>
      <c r="C308" s="236"/>
      <c r="D308" s="148">
        <v>2.2999999999999998</v>
      </c>
      <c r="E308" s="247"/>
      <c r="F308" s="245"/>
      <c r="G308" s="243"/>
      <c r="H308" s="190" t="s">
        <v>56</v>
      </c>
      <c r="I308" s="192" t="e">
        <f>COUNTIF(I266:I302,"Not Applicable")/COUNTA(I266:I302)</f>
        <v>#DIV/0!</v>
      </c>
      <c r="J308" s="1"/>
    </row>
    <row r="309" spans="1:10" s="5" customFormat="1" ht="14.4" customHeight="1" x14ac:dyDescent="0.3">
      <c r="A309" s="142" t="s">
        <v>60</v>
      </c>
      <c r="B309" s="236"/>
      <c r="C309" s="236"/>
      <c r="D309" s="149"/>
      <c r="E309" s="138"/>
      <c r="F309" s="119"/>
      <c r="G309" s="167"/>
      <c r="H309" s="188"/>
      <c r="I309" s="193"/>
      <c r="J309" s="193"/>
    </row>
    <row r="310" spans="1:10" s="5" customFormat="1" ht="79.95" customHeight="1" x14ac:dyDescent="0.3">
      <c r="A310" s="142" t="s">
        <v>60</v>
      </c>
      <c r="B310" s="236"/>
      <c r="C310" s="236"/>
      <c r="D310" s="148">
        <v>2.2999999999999998</v>
      </c>
      <c r="E310" s="247" t="s">
        <v>154</v>
      </c>
      <c r="F310" s="114" t="s">
        <v>155</v>
      </c>
      <c r="G310" s="168"/>
      <c r="H310" s="194" t="s">
        <v>59</v>
      </c>
      <c r="I310" s="1" t="e">
        <f>IF((I304+I305+I308)&gt;=80%,"Yes","No")</f>
        <v>#DIV/0!</v>
      </c>
      <c r="J310" s="1"/>
    </row>
    <row r="311" spans="1:10" s="5" customFormat="1" ht="15.6" customHeight="1" x14ac:dyDescent="0.3">
      <c r="A311" s="142" t="s">
        <v>60</v>
      </c>
      <c r="B311" s="236"/>
      <c r="C311" s="236"/>
      <c r="D311" s="148">
        <v>2.2999999999999998</v>
      </c>
      <c r="E311" s="247"/>
      <c r="F311" s="237"/>
      <c r="G311" s="240"/>
      <c r="H311" s="194" t="s">
        <v>61</v>
      </c>
      <c r="I311" s="1" t="str">
        <f>IF(I307&gt;0,"Yes","No")</f>
        <v>No</v>
      </c>
      <c r="J311" s="1"/>
    </row>
    <row r="312" spans="1:10" s="5" customFormat="1" ht="15.6" customHeight="1" x14ac:dyDescent="0.3">
      <c r="A312" s="142" t="s">
        <v>60</v>
      </c>
      <c r="B312" s="236"/>
      <c r="C312" s="236"/>
      <c r="D312" s="148">
        <v>2.2999999999999998</v>
      </c>
      <c r="E312" s="247"/>
      <c r="F312" s="238"/>
      <c r="G312" s="241"/>
      <c r="H312" s="194" t="s">
        <v>63</v>
      </c>
      <c r="I312" s="1" t="e">
        <f>IF(AND(I310="Yes", I311="No"), "Yes", "No")</f>
        <v>#DIV/0!</v>
      </c>
      <c r="J312" s="1"/>
    </row>
    <row r="313" spans="1:10" s="5" customFormat="1" ht="15.6" customHeight="1" x14ac:dyDescent="0.3">
      <c r="A313" s="142" t="s">
        <v>60</v>
      </c>
      <c r="B313" s="236"/>
      <c r="C313" s="236"/>
      <c r="D313" s="148">
        <v>2.2999999999999998</v>
      </c>
      <c r="E313" s="247"/>
      <c r="F313" s="238"/>
      <c r="G313" s="241"/>
      <c r="H313" s="194" t="s">
        <v>65</v>
      </c>
      <c r="I313" s="1" t="e">
        <f>IF(I308=100%, "Not Applicable","Applicable")</f>
        <v>#DIV/0!</v>
      </c>
      <c r="J313" s="1"/>
    </row>
    <row r="314" spans="1:10" s="5" customFormat="1" ht="15.6" customHeight="1" x14ac:dyDescent="0.3">
      <c r="A314" s="142" t="s">
        <v>60</v>
      </c>
      <c r="B314" s="236"/>
      <c r="C314" s="236"/>
      <c r="D314" s="148">
        <v>2.2999999999999998</v>
      </c>
      <c r="E314" s="247"/>
      <c r="F314" s="239"/>
      <c r="G314" s="242"/>
      <c r="H314" s="194" t="s">
        <v>67</v>
      </c>
      <c r="I314" s="1" t="e">
        <f>(IF(I313="Not Applicable","Not Applicable",(IF(AND(I312="Yes",I313="Applicable"),"Present","Not Present"))))</f>
        <v>#DIV/0!</v>
      </c>
      <c r="J314" s="1"/>
    </row>
    <row r="315" spans="1:10" ht="15.6" customHeight="1" x14ac:dyDescent="0.3">
      <c r="A315" s="142" t="s">
        <v>60</v>
      </c>
      <c r="B315" s="236"/>
      <c r="C315" s="236"/>
      <c r="D315" s="149"/>
      <c r="E315" s="138"/>
      <c r="F315" s="119"/>
      <c r="G315" s="167"/>
      <c r="H315" s="196"/>
      <c r="I315" s="195"/>
      <c r="J315" s="195"/>
    </row>
    <row r="316" spans="1:10" ht="27.6" x14ac:dyDescent="0.3">
      <c r="A316" s="142" t="s">
        <v>60</v>
      </c>
      <c r="B316" s="145" t="s">
        <v>140</v>
      </c>
      <c r="C316" s="145"/>
      <c r="D316" s="146">
        <v>2.4</v>
      </c>
      <c r="E316" s="135" t="s">
        <v>806</v>
      </c>
      <c r="F316" s="116" t="s">
        <v>29</v>
      </c>
      <c r="G316" s="170"/>
      <c r="H316" s="184"/>
      <c r="I316" s="185"/>
      <c r="J316" s="185"/>
    </row>
    <row r="317" spans="1:10" x14ac:dyDescent="0.3">
      <c r="A317" s="142" t="s">
        <v>60</v>
      </c>
      <c r="B317" s="235" t="s">
        <v>140</v>
      </c>
      <c r="C317" s="235"/>
      <c r="D317" s="148" t="s">
        <v>156</v>
      </c>
      <c r="E317" s="248" t="s">
        <v>807</v>
      </c>
      <c r="F317" s="117" t="s">
        <v>40</v>
      </c>
      <c r="G317" s="166"/>
      <c r="H317" s="250" t="s">
        <v>41</v>
      </c>
      <c r="I317" s="246"/>
      <c r="J317" s="250" t="str">
        <f>IF(AND(H317="Yes",I317="Needs Action"),"Yes","No")</f>
        <v>No</v>
      </c>
    </row>
    <row r="318" spans="1:10" x14ac:dyDescent="0.3">
      <c r="A318" s="142" t="s">
        <v>60</v>
      </c>
      <c r="B318" s="235"/>
      <c r="C318" s="235"/>
      <c r="D318" s="148" t="s">
        <v>156</v>
      </c>
      <c r="E318" s="248"/>
      <c r="F318" s="118" t="s">
        <v>42</v>
      </c>
      <c r="G318" s="166"/>
      <c r="H318" s="250"/>
      <c r="I318" s="246"/>
      <c r="J318" s="250"/>
    </row>
    <row r="319" spans="1:10" ht="20.399999999999999" x14ac:dyDescent="0.3">
      <c r="A319" s="142" t="s">
        <v>60</v>
      </c>
      <c r="B319" s="235"/>
      <c r="C319" s="235"/>
      <c r="D319" s="148" t="s">
        <v>156</v>
      </c>
      <c r="E319" s="248"/>
      <c r="F319" s="117" t="s">
        <v>44</v>
      </c>
      <c r="G319" s="166"/>
      <c r="H319" s="250"/>
      <c r="I319" s="246"/>
      <c r="J319" s="250"/>
    </row>
    <row r="320" spans="1:10" x14ac:dyDescent="0.3">
      <c r="A320" s="142" t="s">
        <v>60</v>
      </c>
      <c r="B320" s="235"/>
      <c r="C320" s="235"/>
      <c r="D320" s="148" t="s">
        <v>156</v>
      </c>
      <c r="E320" s="248"/>
      <c r="F320" s="117" t="s">
        <v>45</v>
      </c>
      <c r="G320" s="166"/>
      <c r="H320" s="250"/>
      <c r="I320" s="246"/>
      <c r="J320" s="250"/>
    </row>
    <row r="321" spans="1:10" x14ac:dyDescent="0.3">
      <c r="A321" s="142" t="s">
        <v>60</v>
      </c>
      <c r="B321" s="235" t="s">
        <v>140</v>
      </c>
      <c r="C321" s="235"/>
      <c r="D321" s="148" t="s">
        <v>157</v>
      </c>
      <c r="E321" s="248" t="s">
        <v>808</v>
      </c>
      <c r="F321" s="117" t="s">
        <v>69</v>
      </c>
      <c r="G321" s="166"/>
      <c r="H321" s="250" t="s">
        <v>41</v>
      </c>
      <c r="I321" s="246"/>
      <c r="J321" s="250" t="str">
        <f>IF(AND(H321="Yes",I321="Needs Action"),"Yes","No")</f>
        <v>No</v>
      </c>
    </row>
    <row r="322" spans="1:10" x14ac:dyDescent="0.3">
      <c r="A322" s="142" t="s">
        <v>60</v>
      </c>
      <c r="B322" s="235"/>
      <c r="C322" s="235"/>
      <c r="D322" s="148" t="s">
        <v>157</v>
      </c>
      <c r="E322" s="248"/>
      <c r="F322" s="118" t="s">
        <v>42</v>
      </c>
      <c r="G322" s="166"/>
      <c r="H322" s="250"/>
      <c r="I322" s="246"/>
      <c r="J322" s="250"/>
    </row>
    <row r="323" spans="1:10" ht="20.399999999999999" x14ac:dyDescent="0.3">
      <c r="A323" s="142" t="s">
        <v>60</v>
      </c>
      <c r="B323" s="235"/>
      <c r="C323" s="235"/>
      <c r="D323" s="148" t="s">
        <v>157</v>
      </c>
      <c r="E323" s="248"/>
      <c r="F323" s="117" t="s">
        <v>44</v>
      </c>
      <c r="G323" s="166"/>
      <c r="H323" s="250"/>
      <c r="I323" s="246"/>
      <c r="J323" s="250"/>
    </row>
    <row r="324" spans="1:10" x14ac:dyDescent="0.3">
      <c r="A324" s="142" t="s">
        <v>60</v>
      </c>
      <c r="B324" s="235"/>
      <c r="C324" s="235"/>
      <c r="D324" s="148" t="s">
        <v>157</v>
      </c>
      <c r="E324" s="248"/>
      <c r="F324" s="117" t="s">
        <v>88</v>
      </c>
      <c r="G324" s="166"/>
      <c r="H324" s="250"/>
      <c r="I324" s="246"/>
      <c r="J324" s="250"/>
    </row>
    <row r="325" spans="1:10" x14ac:dyDescent="0.3">
      <c r="A325" s="142" t="s">
        <v>60</v>
      </c>
      <c r="B325" s="235"/>
      <c r="C325" s="235"/>
      <c r="D325" s="148" t="s">
        <v>157</v>
      </c>
      <c r="E325" s="248"/>
      <c r="F325" s="117" t="s">
        <v>45</v>
      </c>
      <c r="G325" s="166"/>
      <c r="H325" s="250"/>
      <c r="I325" s="246"/>
      <c r="J325" s="250"/>
    </row>
    <row r="326" spans="1:10" x14ac:dyDescent="0.3">
      <c r="A326" s="142" t="s">
        <v>60</v>
      </c>
      <c r="B326" s="235" t="s">
        <v>140</v>
      </c>
      <c r="C326" s="235"/>
      <c r="D326" s="148" t="s">
        <v>158</v>
      </c>
      <c r="E326" s="248" t="s">
        <v>809</v>
      </c>
      <c r="F326" s="117" t="s">
        <v>84</v>
      </c>
      <c r="G326" s="166"/>
      <c r="H326" s="250" t="s">
        <v>41</v>
      </c>
      <c r="I326" s="246"/>
      <c r="J326" s="250" t="str">
        <f>IF(AND(H326="Yes",I326="Needs Action"),"Yes","No")</f>
        <v>No</v>
      </c>
    </row>
    <row r="327" spans="1:10" ht="20.399999999999999" x14ac:dyDescent="0.3">
      <c r="A327" s="142" t="s">
        <v>60</v>
      </c>
      <c r="B327" s="235"/>
      <c r="C327" s="235"/>
      <c r="D327" s="148" t="s">
        <v>158</v>
      </c>
      <c r="E327" s="248"/>
      <c r="F327" s="117" t="s">
        <v>44</v>
      </c>
      <c r="G327" s="166"/>
      <c r="H327" s="250"/>
      <c r="I327" s="246"/>
      <c r="J327" s="250"/>
    </row>
    <row r="328" spans="1:10" x14ac:dyDescent="0.3">
      <c r="A328" s="142" t="s">
        <v>60</v>
      </c>
      <c r="B328" s="235"/>
      <c r="C328" s="235"/>
      <c r="D328" s="148" t="s">
        <v>158</v>
      </c>
      <c r="E328" s="248"/>
      <c r="F328" s="118" t="s">
        <v>42</v>
      </c>
      <c r="G328" s="166"/>
      <c r="H328" s="250"/>
      <c r="I328" s="246"/>
      <c r="J328" s="250"/>
    </row>
    <row r="329" spans="1:10" x14ac:dyDescent="0.3">
      <c r="A329" s="142" t="s">
        <v>60</v>
      </c>
      <c r="B329" s="235"/>
      <c r="C329" s="235"/>
      <c r="D329" s="148" t="s">
        <v>158</v>
      </c>
      <c r="E329" s="248"/>
      <c r="F329" s="117" t="s">
        <v>88</v>
      </c>
      <c r="G329" s="166"/>
      <c r="H329" s="250"/>
      <c r="I329" s="246"/>
      <c r="J329" s="250"/>
    </row>
    <row r="330" spans="1:10" x14ac:dyDescent="0.3">
      <c r="A330" s="142" t="s">
        <v>60</v>
      </c>
      <c r="B330" s="235"/>
      <c r="C330" s="235"/>
      <c r="D330" s="148" t="s">
        <v>158</v>
      </c>
      <c r="E330" s="248"/>
      <c r="F330" s="117" t="s">
        <v>90</v>
      </c>
      <c r="G330" s="166"/>
      <c r="H330" s="250"/>
      <c r="I330" s="246"/>
      <c r="J330" s="250"/>
    </row>
    <row r="331" spans="1:10" x14ac:dyDescent="0.3">
      <c r="A331" s="142" t="s">
        <v>60</v>
      </c>
      <c r="B331" s="235" t="s">
        <v>140</v>
      </c>
      <c r="C331" s="235"/>
      <c r="D331" s="148" t="s">
        <v>159</v>
      </c>
      <c r="E331" s="248" t="s">
        <v>810</v>
      </c>
      <c r="F331" s="117" t="s">
        <v>45</v>
      </c>
      <c r="G331" s="166"/>
      <c r="H331" s="250" t="s">
        <v>41</v>
      </c>
      <c r="I331" s="246"/>
      <c r="J331" s="250" t="str">
        <f>IF(AND(H331="Yes",I331="Needs Action"),"Yes","No")</f>
        <v>No</v>
      </c>
    </row>
    <row r="332" spans="1:10" x14ac:dyDescent="0.3">
      <c r="A332" s="142" t="s">
        <v>60</v>
      </c>
      <c r="B332" s="235"/>
      <c r="C332" s="235"/>
      <c r="D332" s="148" t="s">
        <v>159</v>
      </c>
      <c r="E332" s="248"/>
      <c r="F332" s="117" t="s">
        <v>144</v>
      </c>
      <c r="G332" s="166"/>
      <c r="H332" s="250"/>
      <c r="I332" s="246"/>
      <c r="J332" s="250"/>
    </row>
    <row r="333" spans="1:10" ht="20.399999999999999" x14ac:dyDescent="0.3">
      <c r="A333" s="142" t="s">
        <v>60</v>
      </c>
      <c r="B333" s="235"/>
      <c r="C333" s="235"/>
      <c r="D333" s="148" t="s">
        <v>159</v>
      </c>
      <c r="E333" s="248"/>
      <c r="F333" s="117" t="s">
        <v>44</v>
      </c>
      <c r="G333" s="166"/>
      <c r="H333" s="250"/>
      <c r="I333" s="246"/>
      <c r="J333" s="250"/>
    </row>
    <row r="334" spans="1:10" x14ac:dyDescent="0.3">
      <c r="A334" s="142" t="s">
        <v>60</v>
      </c>
      <c r="B334" s="235"/>
      <c r="C334" s="235"/>
      <c r="D334" s="148" t="s">
        <v>159</v>
      </c>
      <c r="E334" s="248"/>
      <c r="F334" s="117" t="s">
        <v>88</v>
      </c>
      <c r="G334" s="166"/>
      <c r="H334" s="250"/>
      <c r="I334" s="246"/>
      <c r="J334" s="250"/>
    </row>
    <row r="335" spans="1:10" x14ac:dyDescent="0.3">
      <c r="A335" s="142" t="s">
        <v>60</v>
      </c>
      <c r="B335" s="235"/>
      <c r="C335" s="235"/>
      <c r="D335" s="148" t="s">
        <v>159</v>
      </c>
      <c r="E335" s="248"/>
      <c r="F335" s="118" t="s">
        <v>42</v>
      </c>
      <c r="G335" s="166"/>
      <c r="H335" s="250"/>
      <c r="I335" s="246"/>
      <c r="J335" s="250"/>
    </row>
    <row r="336" spans="1:10" x14ac:dyDescent="0.3">
      <c r="A336" s="142" t="s">
        <v>60</v>
      </c>
      <c r="B336" s="235" t="s">
        <v>140</v>
      </c>
      <c r="C336" s="235"/>
      <c r="D336" s="148" t="s">
        <v>160</v>
      </c>
      <c r="E336" s="248" t="s">
        <v>811</v>
      </c>
      <c r="F336" s="117" t="s">
        <v>90</v>
      </c>
      <c r="G336" s="166"/>
      <c r="H336" s="250" t="s">
        <v>41</v>
      </c>
      <c r="I336" s="246"/>
      <c r="J336" s="250" t="str">
        <f>IF(AND(H336="Yes",I336="Needs Action"),"Yes","No")</f>
        <v>No</v>
      </c>
    </row>
    <row r="337" spans="1:10" ht="20.399999999999999" x14ac:dyDescent="0.3">
      <c r="A337" s="142" t="s">
        <v>60</v>
      </c>
      <c r="B337" s="235"/>
      <c r="C337" s="235"/>
      <c r="D337" s="148" t="s">
        <v>160</v>
      </c>
      <c r="E337" s="248"/>
      <c r="F337" s="117" t="s">
        <v>44</v>
      </c>
      <c r="G337" s="166"/>
      <c r="H337" s="250"/>
      <c r="I337" s="246"/>
      <c r="J337" s="250"/>
    </row>
    <row r="338" spans="1:10" x14ac:dyDescent="0.3">
      <c r="A338" s="142" t="s">
        <v>60</v>
      </c>
      <c r="B338" s="235"/>
      <c r="C338" s="235"/>
      <c r="D338" s="148" t="s">
        <v>160</v>
      </c>
      <c r="E338" s="248"/>
      <c r="F338" s="117" t="s">
        <v>88</v>
      </c>
      <c r="G338" s="166"/>
      <c r="H338" s="250"/>
      <c r="I338" s="246"/>
      <c r="J338" s="250"/>
    </row>
    <row r="339" spans="1:10" x14ac:dyDescent="0.3">
      <c r="A339" s="142" t="s">
        <v>60</v>
      </c>
      <c r="B339" s="235"/>
      <c r="C339" s="235"/>
      <c r="D339" s="148" t="s">
        <v>160</v>
      </c>
      <c r="E339" s="248"/>
      <c r="F339" s="117" t="s">
        <v>45</v>
      </c>
      <c r="G339" s="166"/>
      <c r="H339" s="250"/>
      <c r="I339" s="246"/>
      <c r="J339" s="250"/>
    </row>
    <row r="340" spans="1:10" x14ac:dyDescent="0.3">
      <c r="A340" s="142" t="s">
        <v>60</v>
      </c>
      <c r="B340" s="235" t="s">
        <v>140</v>
      </c>
      <c r="C340" s="235"/>
      <c r="D340" s="148" t="s">
        <v>161</v>
      </c>
      <c r="E340" s="248" t="s">
        <v>812</v>
      </c>
      <c r="F340" s="117" t="s">
        <v>162</v>
      </c>
      <c r="G340" s="166"/>
      <c r="H340" s="250" t="s">
        <v>41</v>
      </c>
      <c r="I340" s="246"/>
      <c r="J340" s="250" t="str">
        <f>IF(AND(H340="Yes",I340="Needs Action"),"Yes","No")</f>
        <v>No</v>
      </c>
    </row>
    <row r="341" spans="1:10" x14ac:dyDescent="0.3">
      <c r="A341" s="142" t="s">
        <v>60</v>
      </c>
      <c r="B341" s="235"/>
      <c r="C341" s="235"/>
      <c r="D341" s="148" t="s">
        <v>161</v>
      </c>
      <c r="E341" s="248"/>
      <c r="F341" s="117" t="s">
        <v>144</v>
      </c>
      <c r="G341" s="166"/>
      <c r="H341" s="250"/>
      <c r="I341" s="246"/>
      <c r="J341" s="250"/>
    </row>
    <row r="342" spans="1:10" x14ac:dyDescent="0.3">
      <c r="A342" s="142" t="s">
        <v>60</v>
      </c>
      <c r="B342" s="235" t="s">
        <v>140</v>
      </c>
      <c r="C342" s="235"/>
      <c r="D342" s="148" t="s">
        <v>163</v>
      </c>
      <c r="E342" s="248" t="s">
        <v>813</v>
      </c>
      <c r="F342" s="117" t="s">
        <v>40</v>
      </c>
      <c r="G342" s="166"/>
      <c r="H342" s="250" t="s">
        <v>41</v>
      </c>
      <c r="I342" s="246"/>
      <c r="J342" s="250" t="str">
        <f>IF(AND(H342="Yes",I342="Needs Action"),"Yes","No")</f>
        <v>No</v>
      </c>
    </row>
    <row r="343" spans="1:10" x14ac:dyDescent="0.3">
      <c r="A343" s="142" t="s">
        <v>60</v>
      </c>
      <c r="B343" s="235"/>
      <c r="C343" s="235"/>
      <c r="D343" s="148" t="s">
        <v>163</v>
      </c>
      <c r="E343" s="248"/>
      <c r="F343" s="117" t="s">
        <v>45</v>
      </c>
      <c r="G343" s="166"/>
      <c r="H343" s="250"/>
      <c r="I343" s="246"/>
      <c r="J343" s="250"/>
    </row>
    <row r="344" spans="1:10" x14ac:dyDescent="0.3">
      <c r="A344" s="142" t="s">
        <v>60</v>
      </c>
      <c r="B344" s="235"/>
      <c r="C344" s="235"/>
      <c r="D344" s="148" t="s">
        <v>163</v>
      </c>
      <c r="E344" s="248"/>
      <c r="F344" s="117" t="s">
        <v>144</v>
      </c>
      <c r="G344" s="166"/>
      <c r="H344" s="250"/>
      <c r="I344" s="246"/>
      <c r="J344" s="250"/>
    </row>
    <row r="345" spans="1:10" x14ac:dyDescent="0.3">
      <c r="A345" s="142" t="s">
        <v>60</v>
      </c>
      <c r="B345" s="235" t="s">
        <v>140</v>
      </c>
      <c r="C345" s="235"/>
      <c r="D345" s="148" t="s">
        <v>164</v>
      </c>
      <c r="E345" s="248" t="s">
        <v>814</v>
      </c>
      <c r="F345" s="117" t="s">
        <v>45</v>
      </c>
      <c r="G345" s="166"/>
      <c r="H345" s="250" t="s">
        <v>41</v>
      </c>
      <c r="I345" s="246"/>
      <c r="J345" s="250" t="str">
        <f>IF(AND(H345="Yes",I345="Needs Action"),"Yes","No")</f>
        <v>No</v>
      </c>
    </row>
    <row r="346" spans="1:10" x14ac:dyDescent="0.3">
      <c r="A346" s="142" t="s">
        <v>60</v>
      </c>
      <c r="B346" s="235"/>
      <c r="C346" s="235"/>
      <c r="D346" s="148" t="s">
        <v>164</v>
      </c>
      <c r="E346" s="248"/>
      <c r="F346" s="117" t="s">
        <v>144</v>
      </c>
      <c r="G346" s="166"/>
      <c r="H346" s="250"/>
      <c r="I346" s="246"/>
      <c r="J346" s="250"/>
    </row>
    <row r="347" spans="1:10" x14ac:dyDescent="0.3">
      <c r="A347" s="142" t="s">
        <v>60</v>
      </c>
      <c r="B347" s="235" t="s">
        <v>140</v>
      </c>
      <c r="C347" s="235"/>
      <c r="D347" s="148" t="s">
        <v>165</v>
      </c>
      <c r="E347" s="248" t="s">
        <v>815</v>
      </c>
      <c r="F347" s="117" t="s">
        <v>84</v>
      </c>
      <c r="G347" s="166"/>
      <c r="H347" s="250" t="s">
        <v>41</v>
      </c>
      <c r="I347" s="246"/>
      <c r="J347" s="250" t="str">
        <f>IF(AND(H347="Yes",I347="Needs Action"),"Yes","No")</f>
        <v>No</v>
      </c>
    </row>
    <row r="348" spans="1:10" x14ac:dyDescent="0.3">
      <c r="A348" s="142" t="s">
        <v>60</v>
      </c>
      <c r="B348" s="235"/>
      <c r="C348" s="235"/>
      <c r="D348" s="148" t="s">
        <v>165</v>
      </c>
      <c r="E348" s="248"/>
      <c r="F348" s="117" t="s">
        <v>144</v>
      </c>
      <c r="G348" s="166"/>
      <c r="H348" s="250"/>
      <c r="I348" s="246"/>
      <c r="J348" s="250"/>
    </row>
    <row r="349" spans="1:10" x14ac:dyDescent="0.3">
      <c r="A349" s="142" t="s">
        <v>60</v>
      </c>
      <c r="B349" s="235"/>
      <c r="C349" s="235"/>
      <c r="D349" s="148" t="s">
        <v>165</v>
      </c>
      <c r="E349" s="248"/>
      <c r="F349" s="117" t="s">
        <v>88</v>
      </c>
      <c r="G349" s="166"/>
      <c r="H349" s="250"/>
      <c r="I349" s="246"/>
      <c r="J349" s="250"/>
    </row>
    <row r="350" spans="1:10" x14ac:dyDescent="0.3">
      <c r="A350" s="142" t="s">
        <v>60</v>
      </c>
      <c r="B350" s="235"/>
      <c r="C350" s="235"/>
      <c r="D350" s="148" t="s">
        <v>165</v>
      </c>
      <c r="E350" s="248"/>
      <c r="F350" s="117" t="s">
        <v>147</v>
      </c>
      <c r="G350" s="166"/>
      <c r="H350" s="250"/>
      <c r="I350" s="246"/>
      <c r="J350" s="250"/>
    </row>
    <row r="351" spans="1:10" x14ac:dyDescent="0.3">
      <c r="A351" s="142" t="s">
        <v>60</v>
      </c>
      <c r="B351" s="235"/>
      <c r="C351" s="235"/>
      <c r="D351" s="148" t="s">
        <v>165</v>
      </c>
      <c r="E351" s="248"/>
      <c r="F351" s="118" t="s">
        <v>42</v>
      </c>
      <c r="G351" s="166"/>
      <c r="H351" s="250"/>
      <c r="I351" s="246"/>
      <c r="J351" s="250"/>
    </row>
    <row r="352" spans="1:10" x14ac:dyDescent="0.3">
      <c r="A352" s="142" t="s">
        <v>60</v>
      </c>
      <c r="B352" s="235" t="s">
        <v>140</v>
      </c>
      <c r="C352" s="235"/>
      <c r="D352" s="148" t="s">
        <v>166</v>
      </c>
      <c r="E352" s="248" t="s">
        <v>816</v>
      </c>
      <c r="F352" s="117" t="s">
        <v>144</v>
      </c>
      <c r="G352" s="166"/>
      <c r="H352" s="250" t="s">
        <v>41</v>
      </c>
      <c r="I352" s="246"/>
      <c r="J352" s="250" t="str">
        <f>IF(AND(H352="Yes",I352="Needs Action"),"Yes","No")</f>
        <v>No</v>
      </c>
    </row>
    <row r="353" spans="1:10" x14ac:dyDescent="0.3">
      <c r="A353" s="142" t="s">
        <v>60</v>
      </c>
      <c r="B353" s="235"/>
      <c r="C353" s="235"/>
      <c r="D353" s="148" t="s">
        <v>166</v>
      </c>
      <c r="E353" s="248"/>
      <c r="F353" s="117" t="s">
        <v>73</v>
      </c>
      <c r="G353" s="166"/>
      <c r="H353" s="250"/>
      <c r="I353" s="246"/>
      <c r="J353" s="250"/>
    </row>
    <row r="354" spans="1:10" x14ac:dyDescent="0.3">
      <c r="A354" s="142" t="s">
        <v>60</v>
      </c>
      <c r="B354" s="235"/>
      <c r="C354" s="235"/>
      <c r="D354" s="148" t="s">
        <v>166</v>
      </c>
      <c r="E354" s="248"/>
      <c r="F354" s="117" t="s">
        <v>167</v>
      </c>
      <c r="G354" s="166"/>
      <c r="H354" s="250"/>
      <c r="I354" s="246"/>
      <c r="J354" s="250"/>
    </row>
    <row r="355" spans="1:10" x14ac:dyDescent="0.3">
      <c r="A355" s="142" t="s">
        <v>60</v>
      </c>
      <c r="B355" s="235"/>
      <c r="C355" s="235"/>
      <c r="D355" s="148" t="s">
        <v>166</v>
      </c>
      <c r="E355" s="248"/>
      <c r="F355" s="117" t="s">
        <v>45</v>
      </c>
      <c r="G355" s="166"/>
      <c r="H355" s="250"/>
      <c r="I355" s="246"/>
      <c r="J355" s="250"/>
    </row>
    <row r="356" spans="1:10" x14ac:dyDescent="0.3">
      <c r="A356" s="142" t="s">
        <v>60</v>
      </c>
      <c r="B356" s="235" t="s">
        <v>140</v>
      </c>
      <c r="C356" s="235"/>
      <c r="D356" s="148" t="s">
        <v>168</v>
      </c>
      <c r="E356" s="248" t="s">
        <v>817</v>
      </c>
      <c r="F356" s="117" t="s">
        <v>147</v>
      </c>
      <c r="G356" s="166"/>
      <c r="H356" s="250" t="s">
        <v>41</v>
      </c>
      <c r="I356" s="246"/>
      <c r="J356" s="250" t="str">
        <f>IF(AND(H356="Yes",I356="Needs Action"),"Yes","No")</f>
        <v>No</v>
      </c>
    </row>
    <row r="357" spans="1:10" x14ac:dyDescent="0.3">
      <c r="A357" s="142" t="s">
        <v>60</v>
      </c>
      <c r="B357" s="235"/>
      <c r="C357" s="235"/>
      <c r="D357" s="148" t="s">
        <v>168</v>
      </c>
      <c r="E357" s="248"/>
      <c r="F357" s="117" t="s">
        <v>73</v>
      </c>
      <c r="G357" s="166"/>
      <c r="H357" s="250"/>
      <c r="I357" s="246"/>
      <c r="J357" s="250"/>
    </row>
    <row r="358" spans="1:10" x14ac:dyDescent="0.3">
      <c r="A358" s="142" t="s">
        <v>60</v>
      </c>
      <c r="B358" s="235"/>
      <c r="C358" s="235"/>
      <c r="D358" s="148" t="s">
        <v>168</v>
      </c>
      <c r="E358" s="248"/>
      <c r="F358" s="117" t="s">
        <v>88</v>
      </c>
      <c r="G358" s="166"/>
      <c r="H358" s="250"/>
      <c r="I358" s="246"/>
      <c r="J358" s="250"/>
    </row>
    <row r="359" spans="1:10" x14ac:dyDescent="0.3">
      <c r="A359" s="142" t="s">
        <v>60</v>
      </c>
      <c r="B359" s="235"/>
      <c r="C359" s="235"/>
      <c r="D359" s="148" t="s">
        <v>168</v>
      </c>
      <c r="E359" s="248"/>
      <c r="F359" s="117" t="s">
        <v>45</v>
      </c>
      <c r="G359" s="166"/>
      <c r="H359" s="250"/>
      <c r="I359" s="246"/>
      <c r="J359" s="250"/>
    </row>
    <row r="360" spans="1:10" x14ac:dyDescent="0.3">
      <c r="A360" s="142" t="s">
        <v>60</v>
      </c>
      <c r="B360" s="235"/>
      <c r="C360" s="235"/>
      <c r="D360" s="148" t="s">
        <v>168</v>
      </c>
      <c r="E360" s="248"/>
      <c r="F360" s="117" t="s">
        <v>144</v>
      </c>
      <c r="G360" s="166"/>
      <c r="H360" s="250"/>
      <c r="I360" s="246"/>
      <c r="J360" s="250"/>
    </row>
    <row r="361" spans="1:10" ht="20.399999999999999" x14ac:dyDescent="0.3">
      <c r="A361" s="142" t="s">
        <v>60</v>
      </c>
      <c r="B361" s="235" t="s">
        <v>140</v>
      </c>
      <c r="C361" s="235"/>
      <c r="D361" s="148" t="s">
        <v>169</v>
      </c>
      <c r="E361" s="248" t="s">
        <v>818</v>
      </c>
      <c r="F361" s="117" t="s">
        <v>49</v>
      </c>
      <c r="G361" s="166"/>
      <c r="H361" s="250" t="s">
        <v>41</v>
      </c>
      <c r="I361" s="246"/>
      <c r="J361" s="250" t="str">
        <f>IF(AND(H361="Yes",I361="Needs Action"),"Yes","No")</f>
        <v>No</v>
      </c>
    </row>
    <row r="362" spans="1:10" ht="20.399999999999999" x14ac:dyDescent="0.3">
      <c r="A362" s="142" t="s">
        <v>60</v>
      </c>
      <c r="B362" s="235"/>
      <c r="C362" s="235"/>
      <c r="D362" s="148" t="s">
        <v>169</v>
      </c>
      <c r="E362" s="248"/>
      <c r="F362" s="117" t="s">
        <v>49</v>
      </c>
      <c r="G362" s="166"/>
      <c r="H362" s="250"/>
      <c r="I362" s="246"/>
      <c r="J362" s="250"/>
    </row>
    <row r="363" spans="1:10" x14ac:dyDescent="0.3">
      <c r="A363" s="142" t="s">
        <v>60</v>
      </c>
      <c r="B363" s="235"/>
      <c r="C363" s="235"/>
      <c r="D363" s="148" t="s">
        <v>169</v>
      </c>
      <c r="E363" s="248"/>
      <c r="F363" s="118" t="s">
        <v>42</v>
      </c>
      <c r="G363" s="166"/>
      <c r="H363" s="250"/>
      <c r="I363" s="246"/>
      <c r="J363" s="250"/>
    </row>
    <row r="364" spans="1:10" x14ac:dyDescent="0.3">
      <c r="A364" s="142" t="s">
        <v>60</v>
      </c>
      <c r="B364" s="235"/>
      <c r="C364" s="235"/>
      <c r="D364" s="148" t="s">
        <v>169</v>
      </c>
      <c r="E364" s="248"/>
      <c r="F364" s="117" t="s">
        <v>45</v>
      </c>
      <c r="G364" s="166"/>
      <c r="H364" s="250"/>
      <c r="I364" s="246"/>
      <c r="J364" s="250"/>
    </row>
    <row r="365" spans="1:10" x14ac:dyDescent="0.3">
      <c r="A365" s="142" t="s">
        <v>60</v>
      </c>
      <c r="B365" s="235"/>
      <c r="C365" s="235"/>
      <c r="D365" s="148" t="s">
        <v>169</v>
      </c>
      <c r="E365" s="248"/>
      <c r="F365" s="117" t="s">
        <v>167</v>
      </c>
      <c r="G365" s="166"/>
      <c r="H365" s="250"/>
      <c r="I365" s="246"/>
      <c r="J365" s="250"/>
    </row>
    <row r="366" spans="1:10" x14ac:dyDescent="0.3">
      <c r="A366" s="142" t="s">
        <v>60</v>
      </c>
      <c r="B366" s="235" t="s">
        <v>140</v>
      </c>
      <c r="C366" s="235"/>
      <c r="D366" s="148" t="s">
        <v>170</v>
      </c>
      <c r="E366" s="248" t="s">
        <v>819</v>
      </c>
      <c r="F366" s="117" t="s">
        <v>40</v>
      </c>
      <c r="G366" s="166"/>
      <c r="H366" s="250" t="s">
        <v>41</v>
      </c>
      <c r="I366" s="246"/>
      <c r="J366" s="250" t="str">
        <f>IF(AND(H366="Yes",I366="Needs Action"),"Yes","No")</f>
        <v>No</v>
      </c>
    </row>
    <row r="367" spans="1:10" ht="20.399999999999999" x14ac:dyDescent="0.3">
      <c r="A367" s="142" t="s">
        <v>60</v>
      </c>
      <c r="B367" s="235"/>
      <c r="C367" s="235"/>
      <c r="D367" s="148" t="s">
        <v>170</v>
      </c>
      <c r="E367" s="248"/>
      <c r="F367" s="117" t="s">
        <v>49</v>
      </c>
      <c r="G367" s="166"/>
      <c r="H367" s="250"/>
      <c r="I367" s="246"/>
      <c r="J367" s="250"/>
    </row>
    <row r="368" spans="1:10" ht="20.399999999999999" x14ac:dyDescent="0.3">
      <c r="A368" s="142" t="s">
        <v>60</v>
      </c>
      <c r="B368" s="235"/>
      <c r="C368" s="235"/>
      <c r="D368" s="148" t="s">
        <v>170</v>
      </c>
      <c r="E368" s="248"/>
      <c r="F368" s="117" t="s">
        <v>44</v>
      </c>
      <c r="G368" s="166"/>
      <c r="H368" s="250"/>
      <c r="I368" s="246"/>
      <c r="J368" s="250"/>
    </row>
    <row r="369" spans="1:10" x14ac:dyDescent="0.3">
      <c r="A369" s="142" t="s">
        <v>60</v>
      </c>
      <c r="B369" s="235"/>
      <c r="C369" s="235"/>
      <c r="D369" s="148" t="s">
        <v>170</v>
      </c>
      <c r="E369" s="248"/>
      <c r="F369" s="118" t="s">
        <v>42</v>
      </c>
      <c r="G369" s="166"/>
      <c r="H369" s="250"/>
      <c r="I369" s="246"/>
      <c r="J369" s="250"/>
    </row>
    <row r="370" spans="1:10" x14ac:dyDescent="0.3">
      <c r="A370" s="142" t="s">
        <v>60</v>
      </c>
      <c r="B370" s="235"/>
      <c r="C370" s="235"/>
      <c r="D370" s="148" t="s">
        <v>170</v>
      </c>
      <c r="E370" s="248"/>
      <c r="F370" s="117" t="s">
        <v>88</v>
      </c>
      <c r="G370" s="166"/>
      <c r="H370" s="250"/>
      <c r="I370" s="246"/>
      <c r="J370" s="250"/>
    </row>
    <row r="371" spans="1:10" x14ac:dyDescent="0.3">
      <c r="A371" s="142" t="s">
        <v>60</v>
      </c>
      <c r="B371" s="235"/>
      <c r="C371" s="235"/>
      <c r="D371" s="148" t="s">
        <v>170</v>
      </c>
      <c r="E371" s="248"/>
      <c r="F371" s="117" t="s">
        <v>46</v>
      </c>
      <c r="G371" s="166"/>
      <c r="H371" s="250"/>
      <c r="I371" s="246"/>
      <c r="J371" s="250"/>
    </row>
    <row r="372" spans="1:10" x14ac:dyDescent="0.3">
      <c r="A372" s="142" t="s">
        <v>60</v>
      </c>
      <c r="B372" s="235"/>
      <c r="C372" s="235"/>
      <c r="D372" s="148" t="s">
        <v>170</v>
      </c>
      <c r="E372" s="248"/>
      <c r="F372" s="117" t="s">
        <v>727</v>
      </c>
      <c r="G372" s="166"/>
      <c r="H372" s="250"/>
      <c r="I372" s="246"/>
      <c r="J372" s="250"/>
    </row>
    <row r="373" spans="1:10" x14ac:dyDescent="0.3">
      <c r="A373" s="142" t="s">
        <v>60</v>
      </c>
      <c r="B373" s="235"/>
      <c r="C373" s="235"/>
      <c r="D373" s="148" t="s">
        <v>170</v>
      </c>
      <c r="E373" s="248"/>
      <c r="F373" s="117" t="s">
        <v>73</v>
      </c>
      <c r="G373" s="166"/>
      <c r="H373" s="250"/>
      <c r="I373" s="246"/>
      <c r="J373" s="250"/>
    </row>
    <row r="374" spans="1:10" x14ac:dyDescent="0.3">
      <c r="A374" s="142" t="s">
        <v>60</v>
      </c>
      <c r="B374" s="235"/>
      <c r="C374" s="235"/>
      <c r="D374" s="148" t="s">
        <v>170</v>
      </c>
      <c r="E374" s="248"/>
      <c r="F374" s="117" t="s">
        <v>144</v>
      </c>
      <c r="G374" s="166"/>
      <c r="H374" s="250"/>
      <c r="I374" s="246"/>
      <c r="J374" s="250"/>
    </row>
    <row r="375" spans="1:10" x14ac:dyDescent="0.3">
      <c r="A375" s="142" t="s">
        <v>60</v>
      </c>
      <c r="B375" s="235"/>
      <c r="C375" s="235"/>
      <c r="D375" s="148" t="s">
        <v>170</v>
      </c>
      <c r="E375" s="248"/>
      <c r="F375" s="117" t="s">
        <v>147</v>
      </c>
      <c r="G375" s="166"/>
      <c r="H375" s="250"/>
      <c r="I375" s="246"/>
      <c r="J375" s="250"/>
    </row>
    <row r="376" spans="1:10" x14ac:dyDescent="0.3">
      <c r="A376" s="142" t="s">
        <v>60</v>
      </c>
      <c r="B376" s="235"/>
      <c r="C376" s="235"/>
      <c r="D376" s="148" t="s">
        <v>170</v>
      </c>
      <c r="E376" s="248"/>
      <c r="F376" s="117" t="s">
        <v>45</v>
      </c>
      <c r="G376" s="166"/>
      <c r="H376" s="250"/>
      <c r="I376" s="246"/>
      <c r="J376" s="250"/>
    </row>
    <row r="377" spans="1:10" ht="20.399999999999999" x14ac:dyDescent="0.3">
      <c r="A377" s="142" t="s">
        <v>60</v>
      </c>
      <c r="B377" s="235" t="s">
        <v>140</v>
      </c>
      <c r="C377" s="235"/>
      <c r="D377" s="148" t="s">
        <v>171</v>
      </c>
      <c r="E377" s="248" t="s">
        <v>820</v>
      </c>
      <c r="F377" s="117" t="s">
        <v>172</v>
      </c>
      <c r="G377" s="166"/>
      <c r="H377" s="250" t="s">
        <v>41</v>
      </c>
      <c r="I377" s="246"/>
      <c r="J377" s="250" t="str">
        <f>IF(AND(H377="Yes",I377="Needs Action"),"Yes","No")</f>
        <v>No</v>
      </c>
    </row>
    <row r="378" spans="1:10" x14ac:dyDescent="0.3">
      <c r="A378" s="142" t="s">
        <v>60</v>
      </c>
      <c r="B378" s="235"/>
      <c r="C378" s="235"/>
      <c r="D378" s="148" t="s">
        <v>171</v>
      </c>
      <c r="E378" s="248"/>
      <c r="F378" s="117" t="s">
        <v>88</v>
      </c>
      <c r="G378" s="166"/>
      <c r="H378" s="250"/>
      <c r="I378" s="246"/>
      <c r="J378" s="250"/>
    </row>
    <row r="379" spans="1:10" x14ac:dyDescent="0.3">
      <c r="A379" s="142" t="s">
        <v>60</v>
      </c>
      <c r="B379" s="235"/>
      <c r="C379" s="235"/>
      <c r="D379" s="148" t="s">
        <v>171</v>
      </c>
      <c r="E379" s="248"/>
      <c r="F379" s="118" t="s">
        <v>42</v>
      </c>
      <c r="G379" s="166"/>
      <c r="H379" s="250"/>
      <c r="I379" s="246"/>
      <c r="J379" s="250"/>
    </row>
    <row r="380" spans="1:10" x14ac:dyDescent="0.3">
      <c r="A380" s="142" t="s">
        <v>60</v>
      </c>
      <c r="B380" s="235"/>
      <c r="C380" s="235"/>
      <c r="D380" s="148" t="s">
        <v>171</v>
      </c>
      <c r="E380" s="248"/>
      <c r="F380" s="117" t="s">
        <v>144</v>
      </c>
      <c r="G380" s="166"/>
      <c r="H380" s="250"/>
      <c r="I380" s="246"/>
      <c r="J380" s="250"/>
    </row>
    <row r="381" spans="1:10" x14ac:dyDescent="0.3">
      <c r="A381" s="142" t="s">
        <v>60</v>
      </c>
      <c r="B381" s="235" t="s">
        <v>140</v>
      </c>
      <c r="C381" s="235"/>
      <c r="D381" s="148" t="s">
        <v>173</v>
      </c>
      <c r="E381" s="248" t="s">
        <v>821</v>
      </c>
      <c r="F381" s="117" t="s">
        <v>73</v>
      </c>
      <c r="G381" s="166"/>
      <c r="H381" s="250" t="s">
        <v>41</v>
      </c>
      <c r="I381" s="246"/>
      <c r="J381" s="250" t="str">
        <f>IF(AND(H381="Yes",I381="Needs Action"),"Yes","No")</f>
        <v>No</v>
      </c>
    </row>
    <row r="382" spans="1:10" x14ac:dyDescent="0.3">
      <c r="A382" s="142" t="s">
        <v>60</v>
      </c>
      <c r="B382" s="235"/>
      <c r="C382" s="235"/>
      <c r="D382" s="148" t="s">
        <v>173</v>
      </c>
      <c r="E382" s="248"/>
      <c r="F382" s="117" t="s">
        <v>144</v>
      </c>
      <c r="G382" s="166"/>
      <c r="H382" s="250"/>
      <c r="I382" s="246"/>
      <c r="J382" s="250"/>
    </row>
    <row r="383" spans="1:10" x14ac:dyDescent="0.3">
      <c r="A383" s="142" t="s">
        <v>60</v>
      </c>
      <c r="B383" s="235"/>
      <c r="C383" s="235"/>
      <c r="D383" s="148" t="s">
        <v>173</v>
      </c>
      <c r="E383" s="248"/>
      <c r="F383" s="117" t="s">
        <v>45</v>
      </c>
      <c r="G383" s="166"/>
      <c r="H383" s="250"/>
      <c r="I383" s="246"/>
      <c r="J383" s="250"/>
    </row>
    <row r="384" spans="1:10" x14ac:dyDescent="0.3">
      <c r="A384" s="142" t="s">
        <v>60</v>
      </c>
      <c r="B384" s="235"/>
      <c r="C384" s="235"/>
      <c r="D384" s="148" t="s">
        <v>173</v>
      </c>
      <c r="E384" s="248"/>
      <c r="F384" s="117" t="s">
        <v>88</v>
      </c>
      <c r="G384" s="166"/>
      <c r="H384" s="250"/>
      <c r="I384" s="246"/>
      <c r="J384" s="250"/>
    </row>
    <row r="385" spans="1:10" x14ac:dyDescent="0.3">
      <c r="A385" s="142" t="s">
        <v>60</v>
      </c>
      <c r="B385" s="235"/>
      <c r="C385" s="235"/>
      <c r="D385" s="148" t="s">
        <v>173</v>
      </c>
      <c r="E385" s="248"/>
      <c r="F385" s="118" t="s">
        <v>42</v>
      </c>
      <c r="G385" s="166"/>
      <c r="H385" s="250"/>
      <c r="I385" s="246"/>
      <c r="J385" s="250"/>
    </row>
    <row r="386" spans="1:10" x14ac:dyDescent="0.3">
      <c r="A386" s="142" t="s">
        <v>60</v>
      </c>
      <c r="B386" s="235" t="s">
        <v>140</v>
      </c>
      <c r="C386" s="235"/>
      <c r="D386" s="148" t="s">
        <v>174</v>
      </c>
      <c r="E386" s="248" t="s">
        <v>822</v>
      </c>
      <c r="F386" s="117" t="s">
        <v>147</v>
      </c>
      <c r="G386" s="166"/>
      <c r="H386" s="250" t="s">
        <v>41</v>
      </c>
      <c r="I386" s="246"/>
      <c r="J386" s="250" t="str">
        <f>IF(AND(H386="Yes",I386="Needs Action"),"Yes","No")</f>
        <v>No</v>
      </c>
    </row>
    <row r="387" spans="1:10" x14ac:dyDescent="0.3">
      <c r="A387" s="142" t="s">
        <v>60</v>
      </c>
      <c r="B387" s="235"/>
      <c r="C387" s="235"/>
      <c r="D387" s="148" t="s">
        <v>174</v>
      </c>
      <c r="E387" s="248"/>
      <c r="F387" s="117" t="s">
        <v>136</v>
      </c>
      <c r="G387" s="166"/>
      <c r="H387" s="250"/>
      <c r="I387" s="246"/>
      <c r="J387" s="250"/>
    </row>
    <row r="388" spans="1:10" x14ac:dyDescent="0.3">
      <c r="A388" s="142" t="s">
        <v>60</v>
      </c>
      <c r="B388" s="235"/>
      <c r="C388" s="235"/>
      <c r="D388" s="148" t="s">
        <v>174</v>
      </c>
      <c r="E388" s="248"/>
      <c r="F388" s="117" t="s">
        <v>147</v>
      </c>
      <c r="G388" s="166"/>
      <c r="H388" s="250"/>
      <c r="I388" s="246"/>
      <c r="J388" s="250"/>
    </row>
    <row r="389" spans="1:10" x14ac:dyDescent="0.3">
      <c r="A389" s="142" t="s">
        <v>60</v>
      </c>
      <c r="B389" s="235"/>
      <c r="C389" s="235"/>
      <c r="D389" s="148" t="s">
        <v>174</v>
      </c>
      <c r="E389" s="248"/>
      <c r="F389" s="117" t="s">
        <v>45</v>
      </c>
      <c r="G389" s="166"/>
      <c r="H389" s="250"/>
      <c r="I389" s="246"/>
      <c r="J389" s="250"/>
    </row>
    <row r="390" spans="1:10" ht="14.4" customHeight="1" x14ac:dyDescent="0.3">
      <c r="A390" s="142" t="s">
        <v>60</v>
      </c>
      <c r="B390" s="236"/>
      <c r="C390" s="236"/>
      <c r="D390" s="149"/>
      <c r="E390" s="137"/>
      <c r="F390" s="119"/>
      <c r="G390" s="167"/>
      <c r="H390" s="188"/>
      <c r="I390" s="189"/>
      <c r="J390" s="189"/>
    </row>
    <row r="391" spans="1:10" s="5" customFormat="1" ht="14.4" customHeight="1" x14ac:dyDescent="0.3">
      <c r="A391" s="142" t="s">
        <v>60</v>
      </c>
      <c r="B391" s="236"/>
      <c r="C391" s="236"/>
      <c r="D391" s="148">
        <v>2.4</v>
      </c>
      <c r="E391" s="247" t="s">
        <v>175</v>
      </c>
      <c r="F391" s="245"/>
      <c r="G391" s="243"/>
      <c r="H391" s="190" t="s">
        <v>52</v>
      </c>
      <c r="I391" s="191" t="e">
        <f>COUNTIF(I317:I389,"Exceeds")/COUNTA(I317:I389)</f>
        <v>#DIV/0!</v>
      </c>
      <c r="J391" s="1"/>
    </row>
    <row r="392" spans="1:10" s="5" customFormat="1" ht="14.4" customHeight="1" x14ac:dyDescent="0.3">
      <c r="A392" s="142" t="s">
        <v>60</v>
      </c>
      <c r="B392" s="236"/>
      <c r="C392" s="236"/>
      <c r="D392" s="148">
        <v>2.4</v>
      </c>
      <c r="E392" s="247"/>
      <c r="F392" s="245"/>
      <c r="G392" s="243"/>
      <c r="H392" s="190" t="s">
        <v>53</v>
      </c>
      <c r="I392" s="191" t="e">
        <f>COUNTIF(I317:I389,"Meets")/COUNTA(I317:I389)</f>
        <v>#DIV/0!</v>
      </c>
      <c r="J392" s="1"/>
    </row>
    <row r="393" spans="1:10" s="5" customFormat="1" ht="14.4" customHeight="1" x14ac:dyDescent="0.3">
      <c r="A393" s="142" t="s">
        <v>60</v>
      </c>
      <c r="B393" s="236"/>
      <c r="C393" s="236"/>
      <c r="D393" s="148">
        <v>2.4</v>
      </c>
      <c r="E393" s="247"/>
      <c r="F393" s="245"/>
      <c r="G393" s="243"/>
      <c r="H393" s="190" t="s">
        <v>54</v>
      </c>
      <c r="I393" s="191" t="e">
        <f>COUNTIF(I317:I389,"Needs Action")/COUNTA(I317:I389)</f>
        <v>#DIV/0!</v>
      </c>
      <c r="J393" s="1"/>
    </row>
    <row r="394" spans="1:10" s="5" customFormat="1" ht="14.4" customHeight="1" x14ac:dyDescent="0.3">
      <c r="A394" s="142" t="s">
        <v>60</v>
      </c>
      <c r="B394" s="236"/>
      <c r="C394" s="236"/>
      <c r="D394" s="148">
        <v>2.4</v>
      </c>
      <c r="E394" s="247"/>
      <c r="F394" s="245"/>
      <c r="G394" s="243"/>
      <c r="H394" s="190" t="s">
        <v>80</v>
      </c>
      <c r="I394" s="192">
        <f>COUNTIF(J317:J389,"Yes")/COUNTA(J317:J389)</f>
        <v>0</v>
      </c>
      <c r="J394" s="1"/>
    </row>
    <row r="395" spans="1:10" s="5" customFormat="1" ht="14.4" customHeight="1" x14ac:dyDescent="0.3">
      <c r="A395" s="142" t="s">
        <v>60</v>
      </c>
      <c r="B395" s="236"/>
      <c r="C395" s="236"/>
      <c r="D395" s="148">
        <v>2.4</v>
      </c>
      <c r="E395" s="247"/>
      <c r="F395" s="245"/>
      <c r="G395" s="243"/>
      <c r="H395" s="190" t="s">
        <v>56</v>
      </c>
      <c r="I395" s="192" t="e">
        <f>COUNTIF(I317:I389,"Not Applicable")/COUNTA(I317:I389)</f>
        <v>#DIV/0!</v>
      </c>
      <c r="J395" s="1"/>
    </row>
    <row r="396" spans="1:10" s="5" customFormat="1" ht="14.4" customHeight="1" x14ac:dyDescent="0.3">
      <c r="A396" s="142" t="s">
        <v>60</v>
      </c>
      <c r="B396" s="236"/>
      <c r="C396" s="236"/>
      <c r="D396" s="149"/>
      <c r="E396" s="138"/>
      <c r="F396" s="119"/>
      <c r="G396" s="167"/>
      <c r="H396" s="188"/>
      <c r="I396" s="193"/>
      <c r="J396" s="193"/>
    </row>
    <row r="397" spans="1:10" s="5" customFormat="1" ht="79.2" customHeight="1" x14ac:dyDescent="0.3">
      <c r="A397" s="142" t="s">
        <v>60</v>
      </c>
      <c r="B397" s="236"/>
      <c r="C397" s="236"/>
      <c r="D397" s="148">
        <v>2.4</v>
      </c>
      <c r="E397" s="247" t="s">
        <v>176</v>
      </c>
      <c r="F397" s="114" t="s">
        <v>177</v>
      </c>
      <c r="G397" s="168"/>
      <c r="H397" s="194" t="s">
        <v>59</v>
      </c>
      <c r="I397" s="1" t="e">
        <f>IF((I391+I392+I395)&gt;=80%,"Yes","No")</f>
        <v>#DIV/0!</v>
      </c>
      <c r="J397" s="1"/>
    </row>
    <row r="398" spans="1:10" s="5" customFormat="1" ht="15.6" customHeight="1" x14ac:dyDescent="0.3">
      <c r="A398" s="142" t="s">
        <v>60</v>
      </c>
      <c r="B398" s="236"/>
      <c r="C398" s="236"/>
      <c r="D398" s="148">
        <v>2.4</v>
      </c>
      <c r="E398" s="247"/>
      <c r="F398" s="237"/>
      <c r="G398" s="240"/>
      <c r="H398" s="194" t="s">
        <v>61</v>
      </c>
      <c r="I398" s="1" t="str">
        <f>IF(I394&gt;0,"Yes","No")</f>
        <v>No</v>
      </c>
      <c r="J398" s="1"/>
    </row>
    <row r="399" spans="1:10" s="5" customFormat="1" ht="15.6" customHeight="1" x14ac:dyDescent="0.3">
      <c r="A399" s="142" t="s">
        <v>60</v>
      </c>
      <c r="B399" s="236"/>
      <c r="C399" s="236"/>
      <c r="D399" s="148">
        <v>2.4</v>
      </c>
      <c r="E399" s="247"/>
      <c r="F399" s="238"/>
      <c r="G399" s="241"/>
      <c r="H399" s="194" t="s">
        <v>63</v>
      </c>
      <c r="I399" s="1" t="e">
        <f>IF(AND(I397="Yes", I398="No"), "Yes", "No")</f>
        <v>#DIV/0!</v>
      </c>
      <c r="J399" s="1"/>
    </row>
    <row r="400" spans="1:10" s="5" customFormat="1" ht="15.6" customHeight="1" x14ac:dyDescent="0.3">
      <c r="A400" s="142" t="s">
        <v>60</v>
      </c>
      <c r="B400" s="236"/>
      <c r="C400" s="236"/>
      <c r="D400" s="148">
        <v>2.4</v>
      </c>
      <c r="E400" s="247"/>
      <c r="F400" s="238"/>
      <c r="G400" s="241"/>
      <c r="H400" s="194" t="s">
        <v>65</v>
      </c>
      <c r="I400" s="1" t="e">
        <f>IF(I395=100%, "Not Applicable","Applicable")</f>
        <v>#DIV/0!</v>
      </c>
      <c r="J400" s="1"/>
    </row>
    <row r="401" spans="1:10" s="5" customFormat="1" ht="15.6" customHeight="1" x14ac:dyDescent="0.3">
      <c r="A401" s="142" t="s">
        <v>60</v>
      </c>
      <c r="B401" s="236"/>
      <c r="C401" s="236"/>
      <c r="D401" s="148">
        <v>2.4</v>
      </c>
      <c r="E401" s="247"/>
      <c r="F401" s="239"/>
      <c r="G401" s="242"/>
      <c r="H401" s="194" t="s">
        <v>67</v>
      </c>
      <c r="I401" s="1" t="e">
        <f>(IF(I400="Not Applicable","Not Applicable",(IF(AND(I399="Yes",I400="Applicable"),"Present","Not Present"))))</f>
        <v>#DIV/0!</v>
      </c>
      <c r="J401" s="1"/>
    </row>
    <row r="402" spans="1:10" ht="15.6" customHeight="1" x14ac:dyDescent="0.3">
      <c r="A402" s="142" t="s">
        <v>60</v>
      </c>
      <c r="B402" s="236"/>
      <c r="C402" s="236"/>
      <c r="D402" s="149"/>
      <c r="E402" s="137"/>
      <c r="F402" s="119"/>
      <c r="G402" s="167"/>
      <c r="H402" s="188"/>
      <c r="I402" s="189"/>
      <c r="J402" s="195"/>
    </row>
    <row r="403" spans="1:10" s="3" customFormat="1" ht="17.399999999999999" x14ac:dyDescent="0.3">
      <c r="A403" s="142" t="s">
        <v>62</v>
      </c>
      <c r="B403" s="143" t="s">
        <v>38</v>
      </c>
      <c r="C403" s="143" t="s">
        <v>726</v>
      </c>
      <c r="D403" s="144">
        <v>3</v>
      </c>
      <c r="E403" s="71" t="s">
        <v>178</v>
      </c>
      <c r="F403" s="121"/>
      <c r="G403" s="171"/>
      <c r="H403" s="182"/>
      <c r="I403" s="183"/>
      <c r="J403" s="183"/>
    </row>
    <row r="404" spans="1:10" ht="27.6" x14ac:dyDescent="0.3">
      <c r="A404" s="142" t="s">
        <v>62</v>
      </c>
      <c r="B404" s="145" t="s">
        <v>38</v>
      </c>
      <c r="C404" s="145" t="s">
        <v>726</v>
      </c>
      <c r="D404" s="146">
        <v>3.1</v>
      </c>
      <c r="E404" s="135" t="s">
        <v>823</v>
      </c>
      <c r="F404" s="116" t="s">
        <v>29</v>
      </c>
      <c r="G404" s="170"/>
      <c r="H404" s="184" t="s">
        <v>48</v>
      </c>
      <c r="I404" s="185"/>
      <c r="J404" s="185"/>
    </row>
    <row r="405" spans="1:10" ht="41.4" x14ac:dyDescent="0.3">
      <c r="A405" s="142" t="s">
        <v>62</v>
      </c>
      <c r="B405" s="147" t="s">
        <v>38</v>
      </c>
      <c r="C405" s="147"/>
      <c r="D405" s="148" t="s">
        <v>179</v>
      </c>
      <c r="E405" s="136" t="s">
        <v>824</v>
      </c>
      <c r="F405" s="117" t="s">
        <v>40</v>
      </c>
      <c r="G405" s="166"/>
      <c r="H405" s="186" t="s">
        <v>48</v>
      </c>
      <c r="I405" s="187"/>
      <c r="J405" s="186" t="str">
        <f>IF(AND(H405="Yes",I405="Needs Action"),"Yes","No")</f>
        <v>No</v>
      </c>
    </row>
    <row r="406" spans="1:10" ht="27.6" x14ac:dyDescent="0.3">
      <c r="A406" s="142" t="s">
        <v>62</v>
      </c>
      <c r="B406" s="147" t="s">
        <v>38</v>
      </c>
      <c r="C406" s="147" t="s">
        <v>726</v>
      </c>
      <c r="D406" s="148" t="s">
        <v>180</v>
      </c>
      <c r="E406" s="136" t="s">
        <v>825</v>
      </c>
      <c r="F406" s="117" t="s">
        <v>40</v>
      </c>
      <c r="G406" s="166"/>
      <c r="H406" s="186" t="s">
        <v>48</v>
      </c>
      <c r="I406" s="187"/>
      <c r="J406" s="186" t="str">
        <f>IF(AND(H406="Yes",I406="Needs Action"),"Yes","No")</f>
        <v>No</v>
      </c>
    </row>
    <row r="407" spans="1:10" x14ac:dyDescent="0.3">
      <c r="A407" s="142" t="s">
        <v>62</v>
      </c>
      <c r="B407" s="235" t="s">
        <v>38</v>
      </c>
      <c r="C407" s="235" t="s">
        <v>726</v>
      </c>
      <c r="D407" s="148" t="s">
        <v>181</v>
      </c>
      <c r="E407" s="248" t="s">
        <v>826</v>
      </c>
      <c r="F407" s="117" t="s">
        <v>40</v>
      </c>
      <c r="G407" s="166"/>
      <c r="H407" s="250" t="s">
        <v>48</v>
      </c>
      <c r="I407" s="246"/>
      <c r="J407" s="250" t="str">
        <f>IF(AND(H407="Yes",I407="Needs Action"),"Yes","No")</f>
        <v>No</v>
      </c>
    </row>
    <row r="408" spans="1:10" ht="20.399999999999999" x14ac:dyDescent="0.3">
      <c r="A408" s="142" t="s">
        <v>62</v>
      </c>
      <c r="B408" s="235"/>
      <c r="C408" s="235"/>
      <c r="D408" s="148" t="s">
        <v>181</v>
      </c>
      <c r="E408" s="248"/>
      <c r="F408" s="117" t="s">
        <v>44</v>
      </c>
      <c r="G408" s="166"/>
      <c r="H408" s="250"/>
      <c r="I408" s="246"/>
      <c r="J408" s="250"/>
    </row>
    <row r="409" spans="1:10" x14ac:dyDescent="0.3">
      <c r="A409" s="142" t="s">
        <v>62</v>
      </c>
      <c r="B409" s="235"/>
      <c r="C409" s="235"/>
      <c r="D409" s="148" t="s">
        <v>181</v>
      </c>
      <c r="E409" s="248"/>
      <c r="F409" s="118" t="s">
        <v>42</v>
      </c>
      <c r="G409" s="166"/>
      <c r="H409" s="250"/>
      <c r="I409" s="246"/>
      <c r="J409" s="250"/>
    </row>
    <row r="410" spans="1:10" x14ac:dyDescent="0.3">
      <c r="A410" s="142" t="s">
        <v>62</v>
      </c>
      <c r="B410" s="235"/>
      <c r="C410" s="235"/>
      <c r="D410" s="148" t="s">
        <v>181</v>
      </c>
      <c r="E410" s="248"/>
      <c r="F410" s="117" t="s">
        <v>147</v>
      </c>
      <c r="G410" s="166"/>
      <c r="H410" s="250"/>
      <c r="I410" s="246"/>
      <c r="J410" s="250"/>
    </row>
    <row r="411" spans="1:10" ht="20.399999999999999" x14ac:dyDescent="0.3">
      <c r="A411" s="142" t="s">
        <v>62</v>
      </c>
      <c r="B411" s="235"/>
      <c r="C411" s="235"/>
      <c r="D411" s="148" t="s">
        <v>181</v>
      </c>
      <c r="E411" s="248"/>
      <c r="F411" s="117" t="s">
        <v>49</v>
      </c>
      <c r="G411" s="166"/>
      <c r="H411" s="250"/>
      <c r="I411" s="246"/>
      <c r="J411" s="250"/>
    </row>
    <row r="412" spans="1:10" x14ac:dyDescent="0.3">
      <c r="A412" s="142" t="s">
        <v>62</v>
      </c>
      <c r="B412" s="235"/>
      <c r="C412" s="235"/>
      <c r="D412" s="148" t="s">
        <v>181</v>
      </c>
      <c r="E412" s="248"/>
      <c r="F412" s="117" t="s">
        <v>129</v>
      </c>
      <c r="G412" s="166"/>
      <c r="H412" s="250"/>
      <c r="I412" s="246"/>
      <c r="J412" s="250"/>
    </row>
    <row r="413" spans="1:10" x14ac:dyDescent="0.3">
      <c r="A413" s="142" t="s">
        <v>62</v>
      </c>
      <c r="B413" s="235" t="s">
        <v>38</v>
      </c>
      <c r="C413" s="235"/>
      <c r="D413" s="148" t="s">
        <v>182</v>
      </c>
      <c r="E413" s="248" t="s">
        <v>827</v>
      </c>
      <c r="F413" s="117" t="s">
        <v>40</v>
      </c>
      <c r="G413" s="166"/>
      <c r="H413" s="250" t="s">
        <v>48</v>
      </c>
      <c r="I413" s="246"/>
      <c r="J413" s="250" t="str">
        <f>IF(AND(H413="Yes",I413="Needs Action"),"Yes","No")</f>
        <v>No</v>
      </c>
    </row>
    <row r="414" spans="1:10" x14ac:dyDescent="0.3">
      <c r="A414" s="142" t="s">
        <v>62</v>
      </c>
      <c r="B414" s="235"/>
      <c r="C414" s="235"/>
      <c r="D414" s="148" t="s">
        <v>182</v>
      </c>
      <c r="E414" s="248"/>
      <c r="F414" s="117" t="s">
        <v>147</v>
      </c>
      <c r="G414" s="166"/>
      <c r="H414" s="250"/>
      <c r="I414" s="246"/>
      <c r="J414" s="250"/>
    </row>
    <row r="415" spans="1:10" ht="20.399999999999999" x14ac:dyDescent="0.3">
      <c r="A415" s="142" t="s">
        <v>62</v>
      </c>
      <c r="B415" s="235"/>
      <c r="C415" s="235"/>
      <c r="D415" s="148" t="s">
        <v>182</v>
      </c>
      <c r="E415" s="248"/>
      <c r="F415" s="117" t="s">
        <v>44</v>
      </c>
      <c r="G415" s="166"/>
      <c r="H415" s="250"/>
      <c r="I415" s="246"/>
      <c r="J415" s="250"/>
    </row>
    <row r="416" spans="1:10" x14ac:dyDescent="0.3">
      <c r="A416" s="142" t="s">
        <v>62</v>
      </c>
      <c r="B416" s="235"/>
      <c r="C416" s="235"/>
      <c r="D416" s="148" t="s">
        <v>182</v>
      </c>
      <c r="E416" s="248"/>
      <c r="F416" s="118" t="s">
        <v>42</v>
      </c>
      <c r="G416" s="166"/>
      <c r="H416" s="250"/>
      <c r="I416" s="246"/>
      <c r="J416" s="250"/>
    </row>
    <row r="417" spans="1:10" ht="20.399999999999999" x14ac:dyDescent="0.3">
      <c r="A417" s="142" t="s">
        <v>62</v>
      </c>
      <c r="B417" s="235"/>
      <c r="C417" s="235"/>
      <c r="D417" s="148" t="s">
        <v>182</v>
      </c>
      <c r="E417" s="248"/>
      <c r="F417" s="117" t="s">
        <v>49</v>
      </c>
      <c r="G417" s="166"/>
      <c r="H417" s="250"/>
      <c r="I417" s="246"/>
      <c r="J417" s="250"/>
    </row>
    <row r="418" spans="1:10" x14ac:dyDescent="0.3">
      <c r="A418" s="142" t="s">
        <v>62</v>
      </c>
      <c r="B418" s="235" t="s">
        <v>38</v>
      </c>
      <c r="C418" s="235"/>
      <c r="D418" s="148" t="s">
        <v>183</v>
      </c>
      <c r="E418" s="248" t="s">
        <v>828</v>
      </c>
      <c r="F418" s="117" t="s">
        <v>40</v>
      </c>
      <c r="G418" s="166"/>
      <c r="H418" s="250" t="s">
        <v>48</v>
      </c>
      <c r="I418" s="246"/>
      <c r="J418" s="250" t="str">
        <f>IF(AND(H418="Yes",I418="Needs Action"),"Yes","No")</f>
        <v>No</v>
      </c>
    </row>
    <row r="419" spans="1:10" ht="20.399999999999999" x14ac:dyDescent="0.3">
      <c r="A419" s="142" t="s">
        <v>62</v>
      </c>
      <c r="B419" s="235"/>
      <c r="C419" s="235"/>
      <c r="D419" s="148" t="s">
        <v>183</v>
      </c>
      <c r="E419" s="248"/>
      <c r="F419" s="117" t="s">
        <v>44</v>
      </c>
      <c r="G419" s="166"/>
      <c r="H419" s="250"/>
      <c r="I419" s="246"/>
      <c r="J419" s="250"/>
    </row>
    <row r="420" spans="1:10" x14ac:dyDescent="0.3">
      <c r="A420" s="142" t="s">
        <v>62</v>
      </c>
      <c r="B420" s="235"/>
      <c r="C420" s="235"/>
      <c r="D420" s="148" t="s">
        <v>183</v>
      </c>
      <c r="E420" s="248"/>
      <c r="F420" s="118" t="s">
        <v>42</v>
      </c>
      <c r="G420" s="166"/>
      <c r="H420" s="250"/>
      <c r="I420" s="246"/>
      <c r="J420" s="250"/>
    </row>
    <row r="421" spans="1:10" x14ac:dyDescent="0.3">
      <c r="A421" s="142" t="s">
        <v>62</v>
      </c>
      <c r="B421" s="235"/>
      <c r="C421" s="235"/>
      <c r="D421" s="148" t="s">
        <v>183</v>
      </c>
      <c r="E421" s="248"/>
      <c r="F421" s="117" t="s">
        <v>147</v>
      </c>
      <c r="G421" s="166"/>
      <c r="H421" s="250"/>
      <c r="I421" s="246"/>
      <c r="J421" s="250"/>
    </row>
    <row r="422" spans="1:10" x14ac:dyDescent="0.3">
      <c r="A422" s="142" t="s">
        <v>62</v>
      </c>
      <c r="B422" s="235"/>
      <c r="C422" s="235"/>
      <c r="D422" s="148" t="s">
        <v>183</v>
      </c>
      <c r="E422" s="248"/>
      <c r="F422" s="117" t="s">
        <v>88</v>
      </c>
      <c r="G422" s="166"/>
      <c r="H422" s="250"/>
      <c r="I422" s="246"/>
      <c r="J422" s="250"/>
    </row>
    <row r="423" spans="1:10" ht="14.4" customHeight="1" x14ac:dyDescent="0.3">
      <c r="A423" s="142" t="s">
        <v>62</v>
      </c>
      <c r="B423" s="236"/>
      <c r="C423" s="236"/>
      <c r="D423" s="149"/>
      <c r="E423" s="137"/>
      <c r="F423" s="119"/>
      <c r="G423" s="167"/>
      <c r="H423" s="188"/>
      <c r="I423" s="189"/>
      <c r="J423" s="189"/>
    </row>
    <row r="424" spans="1:10" s="5" customFormat="1" ht="14.4" customHeight="1" x14ac:dyDescent="0.3">
      <c r="A424" s="142" t="s">
        <v>62</v>
      </c>
      <c r="B424" s="236"/>
      <c r="C424" s="236"/>
      <c r="D424" s="148">
        <v>3.1</v>
      </c>
      <c r="E424" s="247" t="s">
        <v>184</v>
      </c>
      <c r="F424" s="245"/>
      <c r="G424" s="243"/>
      <c r="H424" s="190" t="s">
        <v>52</v>
      </c>
      <c r="I424" s="191" t="e">
        <f>COUNTIF(I405:I422,"Exceeds")/COUNTA(I405:I422)</f>
        <v>#DIV/0!</v>
      </c>
      <c r="J424" s="1"/>
    </row>
    <row r="425" spans="1:10" s="5" customFormat="1" ht="14.4" customHeight="1" x14ac:dyDescent="0.3">
      <c r="A425" s="142" t="s">
        <v>62</v>
      </c>
      <c r="B425" s="236"/>
      <c r="C425" s="236"/>
      <c r="D425" s="148">
        <v>3.1</v>
      </c>
      <c r="E425" s="247"/>
      <c r="F425" s="245"/>
      <c r="G425" s="243"/>
      <c r="H425" s="190" t="s">
        <v>53</v>
      </c>
      <c r="I425" s="191" t="e">
        <f>COUNTIF(I405:I422,"Meets")/COUNTA(I405:I422)</f>
        <v>#DIV/0!</v>
      </c>
      <c r="J425" s="1"/>
    </row>
    <row r="426" spans="1:10" s="5" customFormat="1" ht="14.4" customHeight="1" x14ac:dyDescent="0.3">
      <c r="A426" s="142" t="s">
        <v>62</v>
      </c>
      <c r="B426" s="236"/>
      <c r="C426" s="236"/>
      <c r="D426" s="148">
        <v>3.1</v>
      </c>
      <c r="E426" s="247"/>
      <c r="F426" s="245"/>
      <c r="G426" s="243"/>
      <c r="H426" s="190" t="s">
        <v>54</v>
      </c>
      <c r="I426" s="191" t="e">
        <f>COUNTIF(I405:I422,"Needs Action")/COUNTA(I405:I422)</f>
        <v>#DIV/0!</v>
      </c>
      <c r="J426" s="1"/>
    </row>
    <row r="427" spans="1:10" s="5" customFormat="1" ht="14.4" customHeight="1" x14ac:dyDescent="0.3">
      <c r="A427" s="142" t="s">
        <v>62</v>
      </c>
      <c r="B427" s="236"/>
      <c r="C427" s="236"/>
      <c r="D427" s="148">
        <v>3.1</v>
      </c>
      <c r="E427" s="247"/>
      <c r="F427" s="245"/>
      <c r="G427" s="243"/>
      <c r="H427" s="190" t="s">
        <v>80</v>
      </c>
      <c r="I427" s="192">
        <f>COUNTIF(J405:J422,"Yes")/COUNTA(J405:J422)</f>
        <v>0</v>
      </c>
      <c r="J427" s="1"/>
    </row>
    <row r="428" spans="1:10" s="5" customFormat="1" ht="14.4" customHeight="1" x14ac:dyDescent="0.3">
      <c r="A428" s="142" t="s">
        <v>62</v>
      </c>
      <c r="B428" s="236"/>
      <c r="C428" s="236"/>
      <c r="D428" s="148">
        <v>3.1</v>
      </c>
      <c r="E428" s="247"/>
      <c r="F428" s="245"/>
      <c r="G428" s="243"/>
      <c r="H428" s="190" t="s">
        <v>56</v>
      </c>
      <c r="I428" s="192" t="e">
        <f>COUNTIF(I405:I422,"Not Applicable")/COUNTA(I405:I422)</f>
        <v>#DIV/0!</v>
      </c>
      <c r="J428" s="1"/>
    </row>
    <row r="429" spans="1:10" s="5" customFormat="1" ht="14.4" customHeight="1" x14ac:dyDescent="0.3">
      <c r="A429" s="142" t="s">
        <v>62</v>
      </c>
      <c r="B429" s="236"/>
      <c r="C429" s="236"/>
      <c r="D429" s="149"/>
      <c r="E429" s="138"/>
      <c r="F429" s="119"/>
      <c r="G429" s="167"/>
      <c r="H429" s="188"/>
      <c r="I429" s="193"/>
      <c r="J429" s="193"/>
    </row>
    <row r="430" spans="1:10" s="5" customFormat="1" ht="79.95" customHeight="1" x14ac:dyDescent="0.3">
      <c r="A430" s="142" t="s">
        <v>62</v>
      </c>
      <c r="B430" s="236"/>
      <c r="C430" s="236"/>
      <c r="D430" s="148">
        <v>3.1</v>
      </c>
      <c r="E430" s="247" t="s">
        <v>185</v>
      </c>
      <c r="F430" s="114" t="s">
        <v>186</v>
      </c>
      <c r="G430" s="168"/>
      <c r="H430" s="194" t="s">
        <v>59</v>
      </c>
      <c r="I430" s="1" t="e">
        <f>IF((I424+I425+I428)&gt;=80%,"Yes","No")</f>
        <v>#DIV/0!</v>
      </c>
      <c r="J430" s="1"/>
    </row>
    <row r="431" spans="1:10" s="5" customFormat="1" ht="15.6" customHeight="1" x14ac:dyDescent="0.3">
      <c r="A431" s="142" t="s">
        <v>62</v>
      </c>
      <c r="B431" s="236"/>
      <c r="C431" s="236"/>
      <c r="D431" s="148">
        <v>3.1</v>
      </c>
      <c r="E431" s="247"/>
      <c r="F431" s="237"/>
      <c r="G431" s="240"/>
      <c r="H431" s="194" t="s">
        <v>61</v>
      </c>
      <c r="I431" s="1" t="str">
        <f>IF(I427&gt;0,"Yes","No")</f>
        <v>No</v>
      </c>
      <c r="J431" s="1"/>
    </row>
    <row r="432" spans="1:10" s="5" customFormat="1" ht="15.6" customHeight="1" x14ac:dyDescent="0.3">
      <c r="A432" s="142" t="s">
        <v>62</v>
      </c>
      <c r="B432" s="236"/>
      <c r="C432" s="236"/>
      <c r="D432" s="148">
        <v>3.1</v>
      </c>
      <c r="E432" s="247"/>
      <c r="F432" s="238"/>
      <c r="G432" s="241"/>
      <c r="H432" s="194" t="s">
        <v>63</v>
      </c>
      <c r="I432" s="1" t="e">
        <f>IF(AND(I430="Yes", I431="No"), "Yes", "No")</f>
        <v>#DIV/0!</v>
      </c>
      <c r="J432" s="1"/>
    </row>
    <row r="433" spans="1:10" s="5" customFormat="1" ht="15.6" customHeight="1" x14ac:dyDescent="0.3">
      <c r="A433" s="142" t="s">
        <v>62</v>
      </c>
      <c r="B433" s="236"/>
      <c r="C433" s="236"/>
      <c r="D433" s="148">
        <v>3.1</v>
      </c>
      <c r="E433" s="247"/>
      <c r="F433" s="238"/>
      <c r="G433" s="241"/>
      <c r="H433" s="194" t="s">
        <v>65</v>
      </c>
      <c r="I433" s="1" t="e">
        <f>IF(I428=100%, "Not Applicable","Applicable")</f>
        <v>#DIV/0!</v>
      </c>
      <c r="J433" s="1"/>
    </row>
    <row r="434" spans="1:10" s="5" customFormat="1" ht="15.6" customHeight="1" x14ac:dyDescent="0.3">
      <c r="A434" s="142" t="s">
        <v>62</v>
      </c>
      <c r="B434" s="236"/>
      <c r="C434" s="236"/>
      <c r="D434" s="148">
        <v>3.1</v>
      </c>
      <c r="E434" s="247"/>
      <c r="F434" s="239"/>
      <c r="G434" s="242"/>
      <c r="H434" s="194" t="s">
        <v>67</v>
      </c>
      <c r="I434" s="1" t="e">
        <f>(IF(I433="Not Applicable","Not Applicable",(IF(AND(I432="Yes",I433="Applicable"),"Present","Not Present"))))</f>
        <v>#DIV/0!</v>
      </c>
      <c r="J434" s="1"/>
    </row>
    <row r="435" spans="1:10" ht="15.6" customHeight="1" x14ac:dyDescent="0.3">
      <c r="A435" s="142" t="s">
        <v>62</v>
      </c>
      <c r="B435" s="236"/>
      <c r="C435" s="236"/>
      <c r="D435" s="149"/>
      <c r="E435" s="138"/>
      <c r="F435" s="119"/>
      <c r="G435" s="167"/>
      <c r="H435" s="196"/>
      <c r="I435" s="195"/>
      <c r="J435" s="195"/>
    </row>
    <row r="436" spans="1:10" ht="27.6" x14ac:dyDescent="0.3">
      <c r="A436" s="142" t="s">
        <v>62</v>
      </c>
      <c r="B436" s="145" t="s">
        <v>38</v>
      </c>
      <c r="C436" s="145" t="s">
        <v>726</v>
      </c>
      <c r="D436" s="146">
        <v>3.2</v>
      </c>
      <c r="E436" s="135" t="s">
        <v>829</v>
      </c>
      <c r="F436" s="116" t="s">
        <v>29</v>
      </c>
      <c r="G436" s="170"/>
      <c r="H436" s="184"/>
      <c r="I436" s="185"/>
      <c r="J436" s="185"/>
    </row>
    <row r="437" spans="1:10" x14ac:dyDescent="0.3">
      <c r="A437" s="142" t="s">
        <v>62</v>
      </c>
      <c r="B437" s="235" t="s">
        <v>38</v>
      </c>
      <c r="C437" s="235" t="s">
        <v>726</v>
      </c>
      <c r="D437" s="148" t="s">
        <v>187</v>
      </c>
      <c r="E437" s="248" t="s">
        <v>830</v>
      </c>
      <c r="F437" s="117" t="s">
        <v>50</v>
      </c>
      <c r="G437" s="166"/>
      <c r="H437" s="250" t="s">
        <v>48</v>
      </c>
      <c r="I437" s="246"/>
      <c r="J437" s="250" t="str">
        <f>IF(AND(H437="Yes",I437="Needs Action"),"Yes","No")</f>
        <v>No</v>
      </c>
    </row>
    <row r="438" spans="1:10" ht="20.399999999999999" x14ac:dyDescent="0.3">
      <c r="A438" s="142" t="s">
        <v>62</v>
      </c>
      <c r="B438" s="235"/>
      <c r="C438" s="235"/>
      <c r="D438" s="148" t="s">
        <v>187</v>
      </c>
      <c r="E438" s="248"/>
      <c r="F438" s="117" t="s">
        <v>44</v>
      </c>
      <c r="G438" s="166"/>
      <c r="H438" s="250"/>
      <c r="I438" s="246"/>
      <c r="J438" s="250"/>
    </row>
    <row r="439" spans="1:10" x14ac:dyDescent="0.3">
      <c r="A439" s="142" t="s">
        <v>62</v>
      </c>
      <c r="B439" s="235"/>
      <c r="C439" s="235"/>
      <c r="D439" s="148" t="s">
        <v>187</v>
      </c>
      <c r="E439" s="248"/>
      <c r="F439" s="118" t="s">
        <v>42</v>
      </c>
      <c r="G439" s="166"/>
      <c r="H439" s="250"/>
      <c r="I439" s="246"/>
      <c r="J439" s="250"/>
    </row>
    <row r="440" spans="1:10" x14ac:dyDescent="0.3">
      <c r="A440" s="142" t="s">
        <v>62</v>
      </c>
      <c r="B440" s="235"/>
      <c r="C440" s="235"/>
      <c r="D440" s="148" t="s">
        <v>187</v>
      </c>
      <c r="E440" s="248"/>
      <c r="F440" s="117" t="s">
        <v>88</v>
      </c>
      <c r="G440" s="166"/>
      <c r="H440" s="250"/>
      <c r="I440" s="246"/>
      <c r="J440" s="250"/>
    </row>
    <row r="441" spans="1:10" x14ac:dyDescent="0.3">
      <c r="A441" s="142" t="s">
        <v>62</v>
      </c>
      <c r="B441" s="235" t="s">
        <v>38</v>
      </c>
      <c r="C441" s="235" t="s">
        <v>726</v>
      </c>
      <c r="D441" s="148" t="s">
        <v>188</v>
      </c>
      <c r="E441" s="248" t="s">
        <v>831</v>
      </c>
      <c r="F441" s="117" t="s">
        <v>88</v>
      </c>
      <c r="G441" s="166"/>
      <c r="H441" s="250" t="s">
        <v>48</v>
      </c>
      <c r="I441" s="246"/>
      <c r="J441" s="250" t="str">
        <f>IF(AND(H441="Yes",I441="Needs Action"),"Yes","No")</f>
        <v>No</v>
      </c>
    </row>
    <row r="442" spans="1:10" ht="20.399999999999999" x14ac:dyDescent="0.3">
      <c r="A442" s="142" t="s">
        <v>62</v>
      </c>
      <c r="B442" s="235"/>
      <c r="C442" s="235"/>
      <c r="D442" s="148" t="s">
        <v>188</v>
      </c>
      <c r="E442" s="248"/>
      <c r="F442" s="117" t="s">
        <v>44</v>
      </c>
      <c r="G442" s="166"/>
      <c r="H442" s="250"/>
      <c r="I442" s="246"/>
      <c r="J442" s="250"/>
    </row>
    <row r="443" spans="1:10" x14ac:dyDescent="0.3">
      <c r="A443" s="142" t="s">
        <v>62</v>
      </c>
      <c r="B443" s="235"/>
      <c r="C443" s="235"/>
      <c r="D443" s="148" t="s">
        <v>188</v>
      </c>
      <c r="E443" s="248"/>
      <c r="F443" s="118" t="s">
        <v>42</v>
      </c>
      <c r="G443" s="166"/>
      <c r="H443" s="250"/>
      <c r="I443" s="246"/>
      <c r="J443" s="250"/>
    </row>
    <row r="444" spans="1:10" x14ac:dyDescent="0.3">
      <c r="A444" s="142" t="s">
        <v>62</v>
      </c>
      <c r="B444" s="235"/>
      <c r="C444" s="235"/>
      <c r="D444" s="148" t="s">
        <v>188</v>
      </c>
      <c r="E444" s="248"/>
      <c r="F444" s="117" t="s">
        <v>147</v>
      </c>
      <c r="G444" s="166"/>
      <c r="H444" s="250"/>
      <c r="I444" s="246"/>
      <c r="J444" s="250"/>
    </row>
    <row r="445" spans="1:10" x14ac:dyDescent="0.3">
      <c r="A445" s="142" t="s">
        <v>62</v>
      </c>
      <c r="B445" s="235"/>
      <c r="C445" s="235"/>
      <c r="D445" s="148" t="s">
        <v>188</v>
      </c>
      <c r="E445" s="248"/>
      <c r="F445" s="117" t="s">
        <v>50</v>
      </c>
      <c r="G445" s="166"/>
      <c r="H445" s="250"/>
      <c r="I445" s="246"/>
      <c r="J445" s="250"/>
    </row>
    <row r="446" spans="1:10" x14ac:dyDescent="0.3">
      <c r="A446" s="142" t="s">
        <v>62</v>
      </c>
      <c r="B446" s="235" t="s">
        <v>38</v>
      </c>
      <c r="C446" s="235" t="s">
        <v>726</v>
      </c>
      <c r="D446" s="148" t="s">
        <v>189</v>
      </c>
      <c r="E446" s="248" t="s">
        <v>832</v>
      </c>
      <c r="F446" s="117" t="s">
        <v>190</v>
      </c>
      <c r="G446" s="166"/>
      <c r="H446" s="250" t="s">
        <v>48</v>
      </c>
      <c r="I446" s="246"/>
      <c r="J446" s="250" t="str">
        <f>IF(AND(H446="Yes",I446="Needs Action"),"Yes","No")</f>
        <v>No</v>
      </c>
    </row>
    <row r="447" spans="1:10" ht="20.399999999999999" x14ac:dyDescent="0.3">
      <c r="A447" s="142" t="s">
        <v>62</v>
      </c>
      <c r="B447" s="235"/>
      <c r="C447" s="235"/>
      <c r="D447" s="148" t="s">
        <v>189</v>
      </c>
      <c r="E447" s="248"/>
      <c r="F447" s="117" t="s">
        <v>44</v>
      </c>
      <c r="G447" s="166"/>
      <c r="H447" s="250"/>
      <c r="I447" s="246"/>
      <c r="J447" s="250"/>
    </row>
    <row r="448" spans="1:10" x14ac:dyDescent="0.3">
      <c r="A448" s="142" t="s">
        <v>62</v>
      </c>
      <c r="B448" s="235"/>
      <c r="C448" s="235"/>
      <c r="D448" s="148" t="s">
        <v>189</v>
      </c>
      <c r="E448" s="248"/>
      <c r="F448" s="118" t="s">
        <v>42</v>
      </c>
      <c r="G448" s="166"/>
      <c r="H448" s="250"/>
      <c r="I448" s="246"/>
      <c r="J448" s="250"/>
    </row>
    <row r="449" spans="1:10" x14ac:dyDescent="0.3">
      <c r="A449" s="142" t="s">
        <v>62</v>
      </c>
      <c r="B449" s="235"/>
      <c r="C449" s="235"/>
      <c r="D449" s="148" t="s">
        <v>189</v>
      </c>
      <c r="E449" s="248"/>
      <c r="F449" s="117" t="s">
        <v>147</v>
      </c>
      <c r="G449" s="166"/>
      <c r="H449" s="250"/>
      <c r="I449" s="246"/>
      <c r="J449" s="250"/>
    </row>
    <row r="450" spans="1:10" x14ac:dyDescent="0.3">
      <c r="A450" s="142" t="s">
        <v>62</v>
      </c>
      <c r="B450" s="235" t="s">
        <v>38</v>
      </c>
      <c r="C450" s="235" t="s">
        <v>726</v>
      </c>
      <c r="D450" s="148" t="s">
        <v>191</v>
      </c>
      <c r="E450" s="248" t="s">
        <v>833</v>
      </c>
      <c r="F450" s="117" t="s">
        <v>144</v>
      </c>
      <c r="G450" s="166"/>
      <c r="H450" s="250" t="s">
        <v>48</v>
      </c>
      <c r="I450" s="246"/>
      <c r="J450" s="250" t="str">
        <f>IF(AND(H450="Yes",I450="Needs Action"),"Yes","No")</f>
        <v>No</v>
      </c>
    </row>
    <row r="451" spans="1:10" x14ac:dyDescent="0.3">
      <c r="A451" s="142" t="s">
        <v>62</v>
      </c>
      <c r="B451" s="235"/>
      <c r="C451" s="235"/>
      <c r="D451" s="148" t="s">
        <v>191</v>
      </c>
      <c r="E451" s="248"/>
      <c r="F451" s="117" t="s">
        <v>192</v>
      </c>
      <c r="G451" s="166"/>
      <c r="H451" s="250"/>
      <c r="I451" s="246"/>
      <c r="J451" s="250"/>
    </row>
    <row r="452" spans="1:10" x14ac:dyDescent="0.3">
      <c r="A452" s="142" t="s">
        <v>62</v>
      </c>
      <c r="B452" s="235"/>
      <c r="C452" s="235"/>
      <c r="D452" s="148" t="s">
        <v>191</v>
      </c>
      <c r="E452" s="248"/>
      <c r="F452" s="117" t="s">
        <v>73</v>
      </c>
      <c r="G452" s="166"/>
      <c r="H452" s="250"/>
      <c r="I452" s="246"/>
      <c r="J452" s="250"/>
    </row>
    <row r="453" spans="1:10" ht="20.399999999999999" x14ac:dyDescent="0.3">
      <c r="A453" s="142" t="s">
        <v>62</v>
      </c>
      <c r="B453" s="235"/>
      <c r="C453" s="235"/>
      <c r="D453" s="148" t="s">
        <v>191</v>
      </c>
      <c r="E453" s="248"/>
      <c r="F453" s="117" t="s">
        <v>44</v>
      </c>
      <c r="G453" s="166"/>
      <c r="H453" s="250"/>
      <c r="I453" s="246"/>
      <c r="J453" s="250"/>
    </row>
    <row r="454" spans="1:10" x14ac:dyDescent="0.3">
      <c r="A454" s="142" t="s">
        <v>62</v>
      </c>
      <c r="B454" s="235"/>
      <c r="C454" s="235"/>
      <c r="D454" s="148" t="s">
        <v>191</v>
      </c>
      <c r="E454" s="248"/>
      <c r="F454" s="118" t="s">
        <v>42</v>
      </c>
      <c r="G454" s="166"/>
      <c r="H454" s="250"/>
      <c r="I454" s="246"/>
      <c r="J454" s="250"/>
    </row>
    <row r="455" spans="1:10" x14ac:dyDescent="0.3">
      <c r="A455" s="142" t="s">
        <v>62</v>
      </c>
      <c r="B455" s="235"/>
      <c r="C455" s="235"/>
      <c r="D455" s="148" t="s">
        <v>191</v>
      </c>
      <c r="E455" s="248"/>
      <c r="F455" s="117" t="s">
        <v>147</v>
      </c>
      <c r="G455" s="166"/>
      <c r="H455" s="250"/>
      <c r="I455" s="246"/>
      <c r="J455" s="250"/>
    </row>
    <row r="456" spans="1:10" x14ac:dyDescent="0.3">
      <c r="A456" s="142" t="s">
        <v>62</v>
      </c>
      <c r="B456" s="235"/>
      <c r="C456" s="235"/>
      <c r="D456" s="148" t="s">
        <v>191</v>
      </c>
      <c r="E456" s="248"/>
      <c r="F456" s="117" t="s">
        <v>727</v>
      </c>
      <c r="G456" s="166"/>
      <c r="H456" s="250"/>
      <c r="I456" s="246"/>
      <c r="J456" s="250"/>
    </row>
    <row r="457" spans="1:10" x14ac:dyDescent="0.3">
      <c r="A457" s="142" t="s">
        <v>62</v>
      </c>
      <c r="B457" s="235"/>
      <c r="C457" s="235"/>
      <c r="D457" s="148" t="s">
        <v>191</v>
      </c>
      <c r="E457" s="248"/>
      <c r="F457" s="117" t="s">
        <v>45</v>
      </c>
      <c r="G457" s="166"/>
      <c r="H457" s="250"/>
      <c r="I457" s="246"/>
      <c r="J457" s="250"/>
    </row>
    <row r="458" spans="1:10" x14ac:dyDescent="0.3">
      <c r="A458" s="142" t="s">
        <v>62</v>
      </c>
      <c r="B458" s="235" t="s">
        <v>38</v>
      </c>
      <c r="C458" s="235" t="s">
        <v>726</v>
      </c>
      <c r="D458" s="148" t="s">
        <v>193</v>
      </c>
      <c r="E458" s="248" t="s">
        <v>834</v>
      </c>
      <c r="F458" s="117" t="s">
        <v>147</v>
      </c>
      <c r="G458" s="166"/>
      <c r="H458" s="250" t="s">
        <v>48</v>
      </c>
      <c r="I458" s="246"/>
      <c r="J458" s="250" t="str">
        <f>IF(AND(H458="Yes",I458="Needs Action"),"Yes","No")</f>
        <v>No</v>
      </c>
    </row>
    <row r="459" spans="1:10" x14ac:dyDescent="0.3">
      <c r="A459" s="142" t="s">
        <v>62</v>
      </c>
      <c r="B459" s="235"/>
      <c r="C459" s="235"/>
      <c r="D459" s="148" t="s">
        <v>193</v>
      </c>
      <c r="E459" s="248"/>
      <c r="F459" s="117" t="s">
        <v>190</v>
      </c>
      <c r="G459" s="166"/>
      <c r="H459" s="250"/>
      <c r="I459" s="246"/>
      <c r="J459" s="250"/>
    </row>
    <row r="460" spans="1:10" ht="20.399999999999999" x14ac:dyDescent="0.3">
      <c r="A460" s="142" t="s">
        <v>62</v>
      </c>
      <c r="B460" s="235"/>
      <c r="C460" s="235"/>
      <c r="D460" s="148" t="s">
        <v>193</v>
      </c>
      <c r="E460" s="248"/>
      <c r="F460" s="117" t="s">
        <v>49</v>
      </c>
      <c r="G460" s="166"/>
      <c r="H460" s="250"/>
      <c r="I460" s="246"/>
      <c r="J460" s="250"/>
    </row>
    <row r="461" spans="1:10" ht="20.399999999999999" x14ac:dyDescent="0.3">
      <c r="A461" s="142" t="s">
        <v>62</v>
      </c>
      <c r="B461" s="235"/>
      <c r="C461" s="235"/>
      <c r="D461" s="148" t="s">
        <v>193</v>
      </c>
      <c r="E461" s="248"/>
      <c r="F461" s="117" t="s">
        <v>44</v>
      </c>
      <c r="G461" s="166"/>
      <c r="H461" s="250"/>
      <c r="I461" s="246"/>
      <c r="J461" s="250"/>
    </row>
    <row r="462" spans="1:10" x14ac:dyDescent="0.3">
      <c r="A462" s="142" t="s">
        <v>62</v>
      </c>
      <c r="B462" s="235"/>
      <c r="C462" s="235"/>
      <c r="D462" s="148" t="s">
        <v>193</v>
      </c>
      <c r="E462" s="248"/>
      <c r="F462" s="118" t="s">
        <v>42</v>
      </c>
      <c r="G462" s="166"/>
      <c r="H462" s="250"/>
      <c r="I462" s="246"/>
      <c r="J462" s="250"/>
    </row>
    <row r="463" spans="1:10" x14ac:dyDescent="0.3">
      <c r="A463" s="142" t="s">
        <v>62</v>
      </c>
      <c r="B463" s="235" t="s">
        <v>38</v>
      </c>
      <c r="C463" s="235" t="s">
        <v>726</v>
      </c>
      <c r="D463" s="148" t="s">
        <v>194</v>
      </c>
      <c r="E463" s="248" t="s">
        <v>835</v>
      </c>
      <c r="F463" s="117" t="s">
        <v>190</v>
      </c>
      <c r="G463" s="166"/>
      <c r="H463" s="250" t="s">
        <v>48</v>
      </c>
      <c r="I463" s="246"/>
      <c r="J463" s="250" t="str">
        <f>IF(AND(H463="Yes",I463="Needs Action"),"Yes","No")</f>
        <v>No</v>
      </c>
    </row>
    <row r="464" spans="1:10" x14ac:dyDescent="0.3">
      <c r="A464" s="142" t="s">
        <v>62</v>
      </c>
      <c r="B464" s="235"/>
      <c r="C464" s="235"/>
      <c r="D464" s="148" t="s">
        <v>194</v>
      </c>
      <c r="E464" s="248"/>
      <c r="F464" s="117" t="s">
        <v>147</v>
      </c>
      <c r="G464" s="166"/>
      <c r="H464" s="250"/>
      <c r="I464" s="246"/>
      <c r="J464" s="250"/>
    </row>
    <row r="465" spans="1:10" x14ac:dyDescent="0.3">
      <c r="A465" s="142" t="s">
        <v>62</v>
      </c>
      <c r="B465" s="235"/>
      <c r="C465" s="235"/>
      <c r="D465" s="148" t="s">
        <v>194</v>
      </c>
      <c r="E465" s="248"/>
      <c r="F465" s="117" t="s">
        <v>190</v>
      </c>
      <c r="G465" s="166"/>
      <c r="H465" s="250"/>
      <c r="I465" s="246"/>
      <c r="J465" s="250"/>
    </row>
    <row r="466" spans="1:10" ht="20.399999999999999" x14ac:dyDescent="0.3">
      <c r="A466" s="142" t="s">
        <v>62</v>
      </c>
      <c r="B466" s="235"/>
      <c r="C466" s="235"/>
      <c r="D466" s="148" t="s">
        <v>194</v>
      </c>
      <c r="E466" s="248"/>
      <c r="F466" s="117" t="s">
        <v>44</v>
      </c>
      <c r="G466" s="166"/>
      <c r="H466" s="250"/>
      <c r="I466" s="246"/>
      <c r="J466" s="250"/>
    </row>
    <row r="467" spans="1:10" x14ac:dyDescent="0.3">
      <c r="A467" s="142" t="s">
        <v>62</v>
      </c>
      <c r="B467" s="235"/>
      <c r="C467" s="235"/>
      <c r="D467" s="148" t="s">
        <v>194</v>
      </c>
      <c r="E467" s="248"/>
      <c r="F467" s="118" t="s">
        <v>42</v>
      </c>
      <c r="G467" s="166"/>
      <c r="H467" s="250"/>
      <c r="I467" s="246"/>
      <c r="J467" s="250"/>
    </row>
    <row r="468" spans="1:10" x14ac:dyDescent="0.3">
      <c r="A468" s="142" t="s">
        <v>62</v>
      </c>
      <c r="B468" s="235"/>
      <c r="C468" s="235"/>
      <c r="D468" s="148" t="s">
        <v>194</v>
      </c>
      <c r="E468" s="248"/>
      <c r="F468" s="117" t="s">
        <v>167</v>
      </c>
      <c r="G468" s="166"/>
      <c r="H468" s="250"/>
      <c r="I468" s="246"/>
      <c r="J468" s="250"/>
    </row>
    <row r="469" spans="1:10" x14ac:dyDescent="0.3">
      <c r="A469" s="142" t="s">
        <v>62</v>
      </c>
      <c r="B469" s="235"/>
      <c r="C469" s="235"/>
      <c r="D469" s="148" t="s">
        <v>194</v>
      </c>
      <c r="E469" s="248"/>
      <c r="F469" s="117" t="s">
        <v>88</v>
      </c>
      <c r="G469" s="166"/>
      <c r="H469" s="250"/>
      <c r="I469" s="246"/>
      <c r="J469" s="250"/>
    </row>
    <row r="470" spans="1:10" x14ac:dyDescent="0.3">
      <c r="A470" s="142" t="s">
        <v>62</v>
      </c>
      <c r="B470" s="235" t="s">
        <v>38</v>
      </c>
      <c r="C470" s="235" t="s">
        <v>726</v>
      </c>
      <c r="D470" s="148" t="s">
        <v>195</v>
      </c>
      <c r="E470" s="248" t="s">
        <v>836</v>
      </c>
      <c r="F470" s="117" t="s">
        <v>190</v>
      </c>
      <c r="G470" s="166"/>
      <c r="H470" s="250" t="s">
        <v>48</v>
      </c>
      <c r="I470" s="246"/>
      <c r="J470" s="250" t="str">
        <f>IF(AND(H470="Yes",I470="Needs Action"),"Yes","No")</f>
        <v>No</v>
      </c>
    </row>
    <row r="471" spans="1:10" ht="20.399999999999999" x14ac:dyDescent="0.3">
      <c r="A471" s="142" t="s">
        <v>62</v>
      </c>
      <c r="B471" s="235"/>
      <c r="C471" s="235"/>
      <c r="D471" s="148" t="s">
        <v>195</v>
      </c>
      <c r="E471" s="248"/>
      <c r="F471" s="117" t="s">
        <v>44</v>
      </c>
      <c r="G471" s="166"/>
      <c r="H471" s="250"/>
      <c r="I471" s="246"/>
      <c r="J471" s="250"/>
    </row>
    <row r="472" spans="1:10" x14ac:dyDescent="0.3">
      <c r="A472" s="142" t="s">
        <v>62</v>
      </c>
      <c r="B472" s="235"/>
      <c r="C472" s="235"/>
      <c r="D472" s="148" t="s">
        <v>195</v>
      </c>
      <c r="E472" s="248"/>
      <c r="F472" s="118" t="s">
        <v>42</v>
      </c>
      <c r="G472" s="166"/>
      <c r="H472" s="250"/>
      <c r="I472" s="246"/>
      <c r="J472" s="250"/>
    </row>
    <row r="473" spans="1:10" x14ac:dyDescent="0.3">
      <c r="A473" s="142" t="s">
        <v>62</v>
      </c>
      <c r="B473" s="235"/>
      <c r="C473" s="235"/>
      <c r="D473" s="148" t="s">
        <v>195</v>
      </c>
      <c r="E473" s="248"/>
      <c r="F473" s="117" t="s">
        <v>167</v>
      </c>
      <c r="G473" s="166"/>
      <c r="H473" s="250"/>
      <c r="I473" s="246"/>
      <c r="J473" s="250"/>
    </row>
    <row r="474" spans="1:10" x14ac:dyDescent="0.3">
      <c r="A474" s="142" t="s">
        <v>62</v>
      </c>
      <c r="B474" s="235"/>
      <c r="C474" s="235"/>
      <c r="D474" s="148" t="s">
        <v>195</v>
      </c>
      <c r="E474" s="248"/>
      <c r="F474" s="117" t="s">
        <v>88</v>
      </c>
      <c r="G474" s="166"/>
      <c r="H474" s="250"/>
      <c r="I474" s="246"/>
      <c r="J474" s="250"/>
    </row>
    <row r="475" spans="1:10" x14ac:dyDescent="0.3">
      <c r="A475" s="142" t="s">
        <v>62</v>
      </c>
      <c r="B475" s="235"/>
      <c r="C475" s="235"/>
      <c r="D475" s="148" t="s">
        <v>195</v>
      </c>
      <c r="E475" s="248"/>
      <c r="F475" s="117" t="s">
        <v>73</v>
      </c>
      <c r="G475" s="166"/>
      <c r="H475" s="250"/>
      <c r="I475" s="246"/>
      <c r="J475" s="250"/>
    </row>
    <row r="476" spans="1:10" x14ac:dyDescent="0.3">
      <c r="A476" s="142" t="s">
        <v>62</v>
      </c>
      <c r="B476" s="235" t="s">
        <v>38</v>
      </c>
      <c r="C476" s="235" t="s">
        <v>726</v>
      </c>
      <c r="D476" s="148" t="s">
        <v>196</v>
      </c>
      <c r="E476" s="248" t="s">
        <v>837</v>
      </c>
      <c r="F476" s="117" t="s">
        <v>147</v>
      </c>
      <c r="G476" s="166"/>
      <c r="H476" s="250" t="s">
        <v>48</v>
      </c>
      <c r="I476" s="246"/>
      <c r="J476" s="250" t="str">
        <f>IF(AND(H476="Yes",I476="Needs Action"),"Yes","No")</f>
        <v>No</v>
      </c>
    </row>
    <row r="477" spans="1:10" x14ac:dyDescent="0.3">
      <c r="A477" s="142" t="s">
        <v>62</v>
      </c>
      <c r="B477" s="235"/>
      <c r="C477" s="235"/>
      <c r="D477" s="148" t="s">
        <v>196</v>
      </c>
      <c r="E477" s="248"/>
      <c r="F477" s="117" t="s">
        <v>190</v>
      </c>
      <c r="G477" s="166"/>
      <c r="H477" s="250"/>
      <c r="I477" s="246"/>
      <c r="J477" s="250"/>
    </row>
    <row r="478" spans="1:10" ht="20.399999999999999" x14ac:dyDescent="0.3">
      <c r="A478" s="142" t="s">
        <v>62</v>
      </c>
      <c r="B478" s="235"/>
      <c r="C478" s="235"/>
      <c r="D478" s="148" t="s">
        <v>196</v>
      </c>
      <c r="E478" s="248"/>
      <c r="F478" s="117" t="s">
        <v>44</v>
      </c>
      <c r="G478" s="166"/>
      <c r="H478" s="250"/>
      <c r="I478" s="246"/>
      <c r="J478" s="250"/>
    </row>
    <row r="479" spans="1:10" x14ac:dyDescent="0.3">
      <c r="A479" s="142" t="s">
        <v>62</v>
      </c>
      <c r="B479" s="235"/>
      <c r="C479" s="235"/>
      <c r="D479" s="148" t="s">
        <v>196</v>
      </c>
      <c r="E479" s="248"/>
      <c r="F479" s="118" t="s">
        <v>42</v>
      </c>
      <c r="G479" s="166"/>
      <c r="H479" s="250"/>
      <c r="I479" s="246"/>
      <c r="J479" s="250"/>
    </row>
    <row r="480" spans="1:10" x14ac:dyDescent="0.3">
      <c r="A480" s="142" t="s">
        <v>62</v>
      </c>
      <c r="B480" s="235"/>
      <c r="C480" s="235"/>
      <c r="D480" s="148" t="s">
        <v>196</v>
      </c>
      <c r="E480" s="248"/>
      <c r="F480" s="117" t="s">
        <v>167</v>
      </c>
      <c r="G480" s="166"/>
      <c r="H480" s="250"/>
      <c r="I480" s="246"/>
      <c r="J480" s="250"/>
    </row>
    <row r="481" spans="1:10" x14ac:dyDescent="0.3">
      <c r="A481" s="142" t="s">
        <v>62</v>
      </c>
      <c r="B481" s="235"/>
      <c r="C481" s="235"/>
      <c r="D481" s="148" t="s">
        <v>196</v>
      </c>
      <c r="E481" s="248"/>
      <c r="F481" s="117" t="s">
        <v>73</v>
      </c>
      <c r="G481" s="166"/>
      <c r="H481" s="250"/>
      <c r="I481" s="246"/>
      <c r="J481" s="250"/>
    </row>
    <row r="482" spans="1:10" ht="14.4" customHeight="1" x14ac:dyDescent="0.3">
      <c r="A482" s="142" t="s">
        <v>62</v>
      </c>
      <c r="B482" s="236"/>
      <c r="C482" s="236"/>
      <c r="D482" s="149"/>
      <c r="E482" s="137"/>
      <c r="F482" s="119"/>
      <c r="G482" s="167"/>
      <c r="H482" s="188"/>
      <c r="I482" s="189"/>
      <c r="J482" s="189"/>
    </row>
    <row r="483" spans="1:10" s="5" customFormat="1" ht="14.4" customHeight="1" x14ac:dyDescent="0.3">
      <c r="A483" s="142" t="s">
        <v>62</v>
      </c>
      <c r="B483" s="236"/>
      <c r="C483" s="236"/>
      <c r="D483" s="148">
        <v>3.2</v>
      </c>
      <c r="E483" s="247" t="s">
        <v>197</v>
      </c>
      <c r="F483" s="245"/>
      <c r="G483" s="243"/>
      <c r="H483" s="190" t="s">
        <v>52</v>
      </c>
      <c r="I483" s="191" t="e">
        <f>COUNTIF(I437:I481,"Exceeds")/COUNTA(I437:I481)</f>
        <v>#DIV/0!</v>
      </c>
      <c r="J483" s="1"/>
    </row>
    <row r="484" spans="1:10" s="5" customFormat="1" ht="14.4" customHeight="1" x14ac:dyDescent="0.3">
      <c r="A484" s="142" t="s">
        <v>62</v>
      </c>
      <c r="B484" s="236"/>
      <c r="C484" s="236"/>
      <c r="D484" s="148">
        <v>3.2</v>
      </c>
      <c r="E484" s="247"/>
      <c r="F484" s="245"/>
      <c r="G484" s="243"/>
      <c r="H484" s="190" t="s">
        <v>53</v>
      </c>
      <c r="I484" s="191" t="e">
        <f>COUNTIF(I437:I481,"Meets")/COUNTA(I437:I481)</f>
        <v>#DIV/0!</v>
      </c>
      <c r="J484" s="1"/>
    </row>
    <row r="485" spans="1:10" s="5" customFormat="1" ht="14.4" customHeight="1" x14ac:dyDescent="0.3">
      <c r="A485" s="142" t="s">
        <v>62</v>
      </c>
      <c r="B485" s="236"/>
      <c r="C485" s="236"/>
      <c r="D485" s="148">
        <v>3.2</v>
      </c>
      <c r="E485" s="247"/>
      <c r="F485" s="245"/>
      <c r="G485" s="243"/>
      <c r="H485" s="190" t="s">
        <v>54</v>
      </c>
      <c r="I485" s="191" t="e">
        <f>COUNTIF(I437:I481,"Needs Action")/COUNTA(I437:I481)</f>
        <v>#DIV/0!</v>
      </c>
      <c r="J485" s="1"/>
    </row>
    <row r="486" spans="1:10" s="5" customFormat="1" ht="14.4" customHeight="1" x14ac:dyDescent="0.3">
      <c r="A486" s="142" t="s">
        <v>62</v>
      </c>
      <c r="B486" s="236"/>
      <c r="C486" s="236"/>
      <c r="D486" s="148">
        <v>3.2</v>
      </c>
      <c r="E486" s="247"/>
      <c r="F486" s="245"/>
      <c r="G486" s="243"/>
      <c r="H486" s="190" t="s">
        <v>80</v>
      </c>
      <c r="I486" s="192">
        <f>COUNTIF(J437:J481,"Yes")/COUNTA(J437:J481)</f>
        <v>0</v>
      </c>
      <c r="J486" s="1"/>
    </row>
    <row r="487" spans="1:10" s="5" customFormat="1" ht="14.4" customHeight="1" x14ac:dyDescent="0.3">
      <c r="A487" s="142" t="s">
        <v>62</v>
      </c>
      <c r="B487" s="236"/>
      <c r="C487" s="236"/>
      <c r="D487" s="148">
        <v>3.2</v>
      </c>
      <c r="E487" s="247"/>
      <c r="F487" s="245"/>
      <c r="G487" s="243"/>
      <c r="H487" s="190" t="s">
        <v>56</v>
      </c>
      <c r="I487" s="192" t="e">
        <f>COUNTIF(I437:I481,"Not Applicable")/COUNTA(I437:I481)</f>
        <v>#DIV/0!</v>
      </c>
      <c r="J487" s="1"/>
    </row>
    <row r="488" spans="1:10" s="5" customFormat="1" ht="14.4" customHeight="1" x14ac:dyDescent="0.3">
      <c r="A488" s="142" t="s">
        <v>62</v>
      </c>
      <c r="B488" s="236"/>
      <c r="C488" s="236"/>
      <c r="D488" s="149"/>
      <c r="E488" s="138"/>
      <c r="F488" s="119"/>
      <c r="G488" s="167"/>
      <c r="H488" s="188"/>
      <c r="I488" s="193"/>
      <c r="J488" s="193"/>
    </row>
    <row r="489" spans="1:10" s="5" customFormat="1" ht="78" customHeight="1" x14ac:dyDescent="0.3">
      <c r="A489" s="142" t="s">
        <v>62</v>
      </c>
      <c r="B489" s="236"/>
      <c r="C489" s="236"/>
      <c r="D489" s="148">
        <v>3.2</v>
      </c>
      <c r="E489" s="247" t="s">
        <v>198</v>
      </c>
      <c r="F489" s="114" t="s">
        <v>199</v>
      </c>
      <c r="G489" s="168"/>
      <c r="H489" s="194" t="s">
        <v>59</v>
      </c>
      <c r="I489" s="1" t="e">
        <f>IF((I483+I484+I487)&gt;=80%,"Yes","No")</f>
        <v>#DIV/0!</v>
      </c>
      <c r="J489" s="1"/>
    </row>
    <row r="490" spans="1:10" s="5" customFormat="1" ht="15.6" customHeight="1" x14ac:dyDescent="0.3">
      <c r="A490" s="142" t="s">
        <v>62</v>
      </c>
      <c r="B490" s="236"/>
      <c r="C490" s="236"/>
      <c r="D490" s="148">
        <v>3.2</v>
      </c>
      <c r="E490" s="247"/>
      <c r="F490" s="237"/>
      <c r="G490" s="240"/>
      <c r="H490" s="194" t="s">
        <v>61</v>
      </c>
      <c r="I490" s="1" t="str">
        <f>IF(I486&gt;0,"Yes","No")</f>
        <v>No</v>
      </c>
      <c r="J490" s="1"/>
    </row>
    <row r="491" spans="1:10" s="5" customFormat="1" ht="15.6" customHeight="1" x14ac:dyDescent="0.3">
      <c r="A491" s="142" t="s">
        <v>62</v>
      </c>
      <c r="B491" s="236"/>
      <c r="C491" s="236"/>
      <c r="D491" s="148">
        <v>3.2</v>
      </c>
      <c r="E491" s="247"/>
      <c r="F491" s="238"/>
      <c r="G491" s="241"/>
      <c r="H491" s="194" t="s">
        <v>63</v>
      </c>
      <c r="I491" s="1" t="e">
        <f>IF(AND(I489="Yes", I490="No"), "Yes", "No")</f>
        <v>#DIV/0!</v>
      </c>
      <c r="J491" s="1"/>
    </row>
    <row r="492" spans="1:10" s="5" customFormat="1" ht="15.6" customHeight="1" x14ac:dyDescent="0.3">
      <c r="A492" s="142" t="s">
        <v>62</v>
      </c>
      <c r="B492" s="236"/>
      <c r="C492" s="236"/>
      <c r="D492" s="148">
        <v>3.2</v>
      </c>
      <c r="E492" s="247"/>
      <c r="F492" s="238"/>
      <c r="G492" s="241"/>
      <c r="H492" s="194" t="s">
        <v>65</v>
      </c>
      <c r="I492" s="1" t="e">
        <f>IF(I487=100%, "Not Applicable","Applicable")</f>
        <v>#DIV/0!</v>
      </c>
      <c r="J492" s="1"/>
    </row>
    <row r="493" spans="1:10" s="5" customFormat="1" ht="15.6" customHeight="1" x14ac:dyDescent="0.3">
      <c r="A493" s="142" t="s">
        <v>62</v>
      </c>
      <c r="B493" s="236"/>
      <c r="C493" s="236"/>
      <c r="D493" s="148">
        <v>3.2</v>
      </c>
      <c r="E493" s="247"/>
      <c r="F493" s="239"/>
      <c r="G493" s="242"/>
      <c r="H493" s="194" t="s">
        <v>67</v>
      </c>
      <c r="I493" s="1" t="e">
        <f>(IF(I492="Not Applicable","Not Applicable",(IF(AND(I491="Yes",I492="Applicable"),"Present","Not Present"))))</f>
        <v>#DIV/0!</v>
      </c>
      <c r="J493" s="1"/>
    </row>
    <row r="494" spans="1:10" x14ac:dyDescent="0.3">
      <c r="A494" s="142" t="s">
        <v>62</v>
      </c>
      <c r="B494" s="236"/>
      <c r="C494" s="236"/>
      <c r="D494" s="149"/>
      <c r="E494" s="138"/>
      <c r="F494" s="119"/>
      <c r="G494" s="167"/>
      <c r="H494" s="196"/>
      <c r="I494" s="195"/>
      <c r="J494" s="189"/>
    </row>
    <row r="495" spans="1:10" ht="27.6" x14ac:dyDescent="0.3">
      <c r="A495" s="142" t="s">
        <v>62</v>
      </c>
      <c r="B495" s="145" t="s">
        <v>38</v>
      </c>
      <c r="C495" s="145"/>
      <c r="D495" s="146">
        <v>3.3</v>
      </c>
      <c r="E495" s="135" t="s">
        <v>838</v>
      </c>
      <c r="F495" s="116" t="s">
        <v>29</v>
      </c>
      <c r="G495" s="170"/>
      <c r="H495" s="184"/>
      <c r="I495" s="185"/>
      <c r="J495" s="185"/>
    </row>
    <row r="496" spans="1:10" ht="51" customHeight="1" x14ac:dyDescent="0.3">
      <c r="A496" s="142" t="s">
        <v>62</v>
      </c>
      <c r="B496" s="235" t="s">
        <v>38</v>
      </c>
      <c r="C496" s="235"/>
      <c r="D496" s="148" t="s">
        <v>200</v>
      </c>
      <c r="E496" s="248" t="s">
        <v>839</v>
      </c>
      <c r="F496" s="117" t="s">
        <v>49</v>
      </c>
      <c r="G496" s="166"/>
      <c r="H496" s="250" t="s">
        <v>48</v>
      </c>
      <c r="I496" s="246"/>
      <c r="J496" s="250" t="str">
        <f>IF(AND(H496="Yes",I496="Needs Action"),"Yes","No")</f>
        <v>No</v>
      </c>
    </row>
    <row r="497" spans="1:10" ht="51" customHeight="1" x14ac:dyDescent="0.3">
      <c r="A497" s="142" t="s">
        <v>62</v>
      </c>
      <c r="B497" s="235"/>
      <c r="C497" s="235"/>
      <c r="D497" s="148" t="s">
        <v>200</v>
      </c>
      <c r="E497" s="248"/>
      <c r="F497" s="118" t="s">
        <v>42</v>
      </c>
      <c r="G497" s="166"/>
      <c r="H497" s="250"/>
      <c r="I497" s="246"/>
      <c r="J497" s="250"/>
    </row>
    <row r="498" spans="1:10" ht="33" customHeight="1" x14ac:dyDescent="0.3">
      <c r="A498" s="142" t="s">
        <v>62</v>
      </c>
      <c r="B498" s="235" t="s">
        <v>38</v>
      </c>
      <c r="C498" s="235"/>
      <c r="D498" s="148" t="s">
        <v>201</v>
      </c>
      <c r="E498" s="248" t="s">
        <v>840</v>
      </c>
      <c r="F498" s="117" t="s">
        <v>49</v>
      </c>
      <c r="G498" s="166"/>
      <c r="H498" s="250" t="s">
        <v>48</v>
      </c>
      <c r="I498" s="246"/>
      <c r="J498" s="250" t="str">
        <f>IF(AND(H498="Yes",I498="Needs Action"),"Yes","No")</f>
        <v>No</v>
      </c>
    </row>
    <row r="499" spans="1:10" ht="33" customHeight="1" x14ac:dyDescent="0.3">
      <c r="A499" s="142" t="s">
        <v>62</v>
      </c>
      <c r="B499" s="235"/>
      <c r="C499" s="235"/>
      <c r="D499" s="148" t="s">
        <v>201</v>
      </c>
      <c r="E499" s="248"/>
      <c r="F499" s="118" t="s">
        <v>42</v>
      </c>
      <c r="G499" s="166"/>
      <c r="H499" s="250"/>
      <c r="I499" s="246"/>
      <c r="J499" s="250"/>
    </row>
    <row r="500" spans="1:10" ht="29.4" customHeight="1" x14ac:dyDescent="0.3">
      <c r="A500" s="142" t="s">
        <v>62</v>
      </c>
      <c r="B500" s="235" t="s">
        <v>38</v>
      </c>
      <c r="C500" s="235"/>
      <c r="D500" s="148" t="s">
        <v>202</v>
      </c>
      <c r="E500" s="248" t="s">
        <v>841</v>
      </c>
      <c r="F500" s="117" t="s">
        <v>49</v>
      </c>
      <c r="G500" s="166"/>
      <c r="H500" s="250" t="s">
        <v>48</v>
      </c>
      <c r="I500" s="246"/>
      <c r="J500" s="250" t="str">
        <f>IF(AND(H500="Yes",I500="Needs Action"),"Yes","No")</f>
        <v>No</v>
      </c>
    </row>
    <row r="501" spans="1:10" ht="29.4" customHeight="1" x14ac:dyDescent="0.3">
      <c r="A501" s="142" t="s">
        <v>62</v>
      </c>
      <c r="B501" s="235"/>
      <c r="C501" s="235"/>
      <c r="D501" s="148" t="s">
        <v>202</v>
      </c>
      <c r="E501" s="248"/>
      <c r="F501" s="117" t="s">
        <v>190</v>
      </c>
      <c r="G501" s="166"/>
      <c r="H501" s="250"/>
      <c r="I501" s="246"/>
      <c r="J501" s="250"/>
    </row>
    <row r="502" spans="1:10" ht="14.4" customHeight="1" x14ac:dyDescent="0.3">
      <c r="A502" s="142" t="s">
        <v>62</v>
      </c>
      <c r="B502" s="236"/>
      <c r="C502" s="236"/>
      <c r="D502" s="149"/>
      <c r="E502" s="137"/>
      <c r="F502" s="119"/>
      <c r="G502" s="167"/>
      <c r="H502" s="188"/>
      <c r="I502" s="189"/>
      <c r="J502" s="189"/>
    </row>
    <row r="503" spans="1:10" s="5" customFormat="1" ht="14.4" customHeight="1" x14ac:dyDescent="0.3">
      <c r="A503" s="142" t="s">
        <v>62</v>
      </c>
      <c r="B503" s="236"/>
      <c r="C503" s="236"/>
      <c r="D503" s="148">
        <v>3.3</v>
      </c>
      <c r="E503" s="247" t="s">
        <v>203</v>
      </c>
      <c r="F503" s="245"/>
      <c r="G503" s="243"/>
      <c r="H503" s="190" t="s">
        <v>52</v>
      </c>
      <c r="I503" s="191" t="e">
        <f>COUNTIF(I496:I501,"Exceeds")/COUNTA(I496:I501)</f>
        <v>#DIV/0!</v>
      </c>
      <c r="J503" s="1"/>
    </row>
    <row r="504" spans="1:10" s="5" customFormat="1" ht="14.4" customHeight="1" x14ac:dyDescent="0.3">
      <c r="A504" s="142" t="s">
        <v>62</v>
      </c>
      <c r="B504" s="236"/>
      <c r="C504" s="236"/>
      <c r="D504" s="148">
        <v>3.3</v>
      </c>
      <c r="E504" s="247"/>
      <c r="F504" s="245"/>
      <c r="G504" s="243"/>
      <c r="H504" s="190" t="s">
        <v>53</v>
      </c>
      <c r="I504" s="191" t="e">
        <f>COUNTIF(I496:I501,"Meets")/COUNTA(I496:I501)</f>
        <v>#DIV/0!</v>
      </c>
      <c r="J504" s="1"/>
    </row>
    <row r="505" spans="1:10" s="5" customFormat="1" ht="14.4" customHeight="1" x14ac:dyDescent="0.3">
      <c r="A505" s="142" t="s">
        <v>62</v>
      </c>
      <c r="B505" s="236"/>
      <c r="C505" s="236"/>
      <c r="D505" s="148">
        <v>3.3</v>
      </c>
      <c r="E505" s="247"/>
      <c r="F505" s="245"/>
      <c r="G505" s="243"/>
      <c r="H505" s="190" t="s">
        <v>54</v>
      </c>
      <c r="I505" s="191" t="e">
        <f>COUNTIF(I496:I501,"Needs Action")/COUNTA(I496:I501)</f>
        <v>#DIV/0!</v>
      </c>
      <c r="J505" s="1"/>
    </row>
    <row r="506" spans="1:10" s="5" customFormat="1" ht="14.4" customHeight="1" x14ac:dyDescent="0.3">
      <c r="A506" s="142" t="s">
        <v>62</v>
      </c>
      <c r="B506" s="236"/>
      <c r="C506" s="236"/>
      <c r="D506" s="148">
        <v>3.3</v>
      </c>
      <c r="E506" s="247"/>
      <c r="F506" s="245"/>
      <c r="G506" s="243"/>
      <c r="H506" s="190" t="s">
        <v>80</v>
      </c>
      <c r="I506" s="192">
        <f>COUNTIF(J496:J501,"Yes")/COUNTA(J496:J501)</f>
        <v>0</v>
      </c>
      <c r="J506" s="1"/>
    </row>
    <row r="507" spans="1:10" s="5" customFormat="1" ht="14.4" customHeight="1" x14ac:dyDescent="0.3">
      <c r="A507" s="142" t="s">
        <v>62</v>
      </c>
      <c r="B507" s="236"/>
      <c r="C507" s="236"/>
      <c r="D507" s="148">
        <v>3.3</v>
      </c>
      <c r="E507" s="247"/>
      <c r="F507" s="245"/>
      <c r="G507" s="243"/>
      <c r="H507" s="190" t="s">
        <v>56</v>
      </c>
      <c r="I507" s="192" t="e">
        <f>COUNTIF(I496:I501,"Not Applicable")/COUNTA(I496:I501)</f>
        <v>#DIV/0!</v>
      </c>
      <c r="J507" s="1"/>
    </row>
    <row r="508" spans="1:10" s="5" customFormat="1" ht="14.4" customHeight="1" x14ac:dyDescent="0.3">
      <c r="A508" s="142" t="s">
        <v>62</v>
      </c>
      <c r="B508" s="236"/>
      <c r="C508" s="236"/>
      <c r="D508" s="149"/>
      <c r="E508" s="138"/>
      <c r="F508" s="119"/>
      <c r="G508" s="167"/>
      <c r="H508" s="188"/>
      <c r="I508" s="193"/>
      <c r="J508" s="193"/>
    </row>
    <row r="509" spans="1:10" s="5" customFormat="1" ht="79.95" customHeight="1" x14ac:dyDescent="0.3">
      <c r="A509" s="142" t="s">
        <v>62</v>
      </c>
      <c r="B509" s="236"/>
      <c r="C509" s="236"/>
      <c r="D509" s="148">
        <v>3.3</v>
      </c>
      <c r="E509" s="247" t="s">
        <v>204</v>
      </c>
      <c r="F509" s="114" t="s">
        <v>205</v>
      </c>
      <c r="G509" s="168"/>
      <c r="H509" s="194" t="s">
        <v>59</v>
      </c>
      <c r="I509" s="1" t="e">
        <f>IF((I503+I504+I507)&gt;=80%,"Yes","No")</f>
        <v>#DIV/0!</v>
      </c>
      <c r="J509" s="1"/>
    </row>
    <row r="510" spans="1:10" s="5" customFormat="1" ht="16.2" customHeight="1" x14ac:dyDescent="0.3">
      <c r="A510" s="142" t="s">
        <v>62</v>
      </c>
      <c r="B510" s="236"/>
      <c r="C510" s="236"/>
      <c r="D510" s="148">
        <v>3.3</v>
      </c>
      <c r="E510" s="247"/>
      <c r="F510" s="237"/>
      <c r="G510" s="240"/>
      <c r="H510" s="194" t="s">
        <v>61</v>
      </c>
      <c r="I510" s="1" t="str">
        <f>IF(I506&gt;0,"Yes","No")</f>
        <v>No</v>
      </c>
      <c r="J510" s="1"/>
    </row>
    <row r="511" spans="1:10" s="5" customFormat="1" ht="16.2" customHeight="1" x14ac:dyDescent="0.3">
      <c r="A511" s="142" t="s">
        <v>62</v>
      </c>
      <c r="B511" s="236"/>
      <c r="C511" s="236"/>
      <c r="D511" s="148">
        <v>3.3</v>
      </c>
      <c r="E511" s="247"/>
      <c r="F511" s="238"/>
      <c r="G511" s="241"/>
      <c r="H511" s="194" t="s">
        <v>63</v>
      </c>
      <c r="I511" s="1" t="e">
        <f>IF(AND(I509="Yes", I510="No"), "Yes", "No")</f>
        <v>#DIV/0!</v>
      </c>
      <c r="J511" s="1"/>
    </row>
    <row r="512" spans="1:10" s="5" customFormat="1" ht="16.2" customHeight="1" x14ac:dyDescent="0.3">
      <c r="A512" s="142" t="s">
        <v>62</v>
      </c>
      <c r="B512" s="236"/>
      <c r="C512" s="236"/>
      <c r="D512" s="148">
        <v>3.3</v>
      </c>
      <c r="E512" s="247"/>
      <c r="F512" s="238"/>
      <c r="G512" s="241"/>
      <c r="H512" s="194" t="s">
        <v>65</v>
      </c>
      <c r="I512" s="1" t="e">
        <f>IF(I507=100%, "Not Applicable","Applicable")</f>
        <v>#DIV/0!</v>
      </c>
      <c r="J512" s="1"/>
    </row>
    <row r="513" spans="1:10" s="5" customFormat="1" ht="16.2" customHeight="1" x14ac:dyDescent="0.3">
      <c r="A513" s="142" t="s">
        <v>62</v>
      </c>
      <c r="B513" s="236"/>
      <c r="C513" s="236"/>
      <c r="D513" s="148">
        <v>3.3</v>
      </c>
      <c r="E513" s="247"/>
      <c r="F513" s="239"/>
      <c r="G513" s="242"/>
      <c r="H513" s="194" t="s">
        <v>67</v>
      </c>
      <c r="I513" s="1" t="e">
        <f>(IF(I512="Not Applicable","Not Applicable",(IF(AND(I511="Yes",I512="Applicable"),"Present","Not Present"))))</f>
        <v>#DIV/0!</v>
      </c>
      <c r="J513" s="1"/>
    </row>
    <row r="514" spans="1:10" x14ac:dyDescent="0.3">
      <c r="A514" s="142" t="s">
        <v>62</v>
      </c>
      <c r="B514" s="236"/>
      <c r="C514" s="236"/>
      <c r="D514" s="149"/>
      <c r="E514" s="138"/>
      <c r="F514" s="119"/>
      <c r="G514" s="167"/>
      <c r="H514" s="196"/>
      <c r="I514" s="195"/>
      <c r="J514" s="189"/>
    </row>
    <row r="515" spans="1:10" ht="41.4" x14ac:dyDescent="0.3">
      <c r="A515" s="142" t="s">
        <v>62</v>
      </c>
      <c r="B515" s="145" t="s">
        <v>38</v>
      </c>
      <c r="C515" s="145"/>
      <c r="D515" s="146">
        <v>3.4</v>
      </c>
      <c r="E515" s="135" t="s">
        <v>842</v>
      </c>
      <c r="F515" s="116" t="s">
        <v>29</v>
      </c>
      <c r="G515" s="170"/>
      <c r="H515" s="184"/>
      <c r="I515" s="185"/>
      <c r="J515" s="185"/>
    </row>
    <row r="516" spans="1:10" ht="25.95" customHeight="1" x14ac:dyDescent="0.3">
      <c r="A516" s="142" t="s">
        <v>62</v>
      </c>
      <c r="B516" s="235" t="s">
        <v>38</v>
      </c>
      <c r="C516" s="235"/>
      <c r="D516" s="148" t="s">
        <v>206</v>
      </c>
      <c r="E516" s="248" t="s">
        <v>1109</v>
      </c>
      <c r="F516" s="117" t="s">
        <v>40</v>
      </c>
      <c r="G516" s="166"/>
      <c r="H516" s="250" t="s">
        <v>48</v>
      </c>
      <c r="I516" s="246"/>
      <c r="J516" s="250" t="str">
        <f>IF(AND(H516="Yes",I516="Needs Action"),"Yes","No")</f>
        <v>No</v>
      </c>
    </row>
    <row r="517" spans="1:10" ht="25.95" customHeight="1" x14ac:dyDescent="0.3">
      <c r="A517" s="142" t="s">
        <v>62</v>
      </c>
      <c r="B517" s="235"/>
      <c r="C517" s="235"/>
      <c r="D517" s="148" t="s">
        <v>206</v>
      </c>
      <c r="E517" s="248"/>
      <c r="F517" s="117" t="s">
        <v>147</v>
      </c>
      <c r="G517" s="166"/>
      <c r="H517" s="250"/>
      <c r="I517" s="246"/>
      <c r="J517" s="250"/>
    </row>
    <row r="518" spans="1:10" ht="25.95" customHeight="1" x14ac:dyDescent="0.3">
      <c r="A518" s="142" t="s">
        <v>62</v>
      </c>
      <c r="B518" s="235"/>
      <c r="C518" s="235"/>
      <c r="D518" s="148" t="s">
        <v>206</v>
      </c>
      <c r="E518" s="248"/>
      <c r="F518" s="117" t="s">
        <v>207</v>
      </c>
      <c r="G518" s="166"/>
      <c r="H518" s="250"/>
      <c r="I518" s="246"/>
      <c r="J518" s="250"/>
    </row>
    <row r="519" spans="1:10" ht="25.95" customHeight="1" x14ac:dyDescent="0.3">
      <c r="A519" s="142" t="s">
        <v>62</v>
      </c>
      <c r="B519" s="235"/>
      <c r="C519" s="235"/>
      <c r="D519" s="148" t="s">
        <v>206</v>
      </c>
      <c r="E519" s="248"/>
      <c r="F519" s="117" t="s">
        <v>88</v>
      </c>
      <c r="G519" s="166"/>
      <c r="H519" s="250"/>
      <c r="I519" s="246"/>
      <c r="J519" s="250"/>
    </row>
    <row r="520" spans="1:10" ht="49.95" customHeight="1" x14ac:dyDescent="0.3">
      <c r="A520" s="142" t="s">
        <v>62</v>
      </c>
      <c r="B520" s="235" t="s">
        <v>38</v>
      </c>
      <c r="C520" s="235"/>
      <c r="D520" s="148" t="s">
        <v>208</v>
      </c>
      <c r="E520" s="248" t="s">
        <v>843</v>
      </c>
      <c r="F520" s="117" t="s">
        <v>190</v>
      </c>
      <c r="G520" s="166"/>
      <c r="H520" s="250" t="s">
        <v>48</v>
      </c>
      <c r="I520" s="246"/>
      <c r="J520" s="250" t="str">
        <f>IF(AND(H520="Yes",I520="Needs Action"),"Yes","No")</f>
        <v>No</v>
      </c>
    </row>
    <row r="521" spans="1:10" ht="49.95" customHeight="1" x14ac:dyDescent="0.3">
      <c r="A521" s="142" t="s">
        <v>62</v>
      </c>
      <c r="B521" s="235"/>
      <c r="C521" s="235"/>
      <c r="D521" s="148" t="s">
        <v>208</v>
      </c>
      <c r="E521" s="248"/>
      <c r="F521" s="117" t="s">
        <v>147</v>
      </c>
      <c r="G521" s="166"/>
      <c r="H521" s="250"/>
      <c r="I521" s="246"/>
      <c r="J521" s="250"/>
    </row>
    <row r="522" spans="1:10" ht="49.95" customHeight="1" x14ac:dyDescent="0.3">
      <c r="A522" s="142" t="s">
        <v>62</v>
      </c>
      <c r="B522" s="235"/>
      <c r="C522" s="235"/>
      <c r="D522" s="148" t="s">
        <v>208</v>
      </c>
      <c r="E522" s="248"/>
      <c r="F522" s="117" t="s">
        <v>207</v>
      </c>
      <c r="G522" s="166"/>
      <c r="H522" s="250"/>
      <c r="I522" s="246"/>
      <c r="J522" s="250"/>
    </row>
    <row r="523" spans="1:10" x14ac:dyDescent="0.3">
      <c r="A523" s="142" t="s">
        <v>62</v>
      </c>
      <c r="B523" s="235" t="s">
        <v>38</v>
      </c>
      <c r="C523" s="235"/>
      <c r="D523" s="148" t="s">
        <v>209</v>
      </c>
      <c r="E523" s="248" t="s">
        <v>844</v>
      </c>
      <c r="F523" s="117" t="s">
        <v>190</v>
      </c>
      <c r="G523" s="166"/>
      <c r="H523" s="250" t="s">
        <v>48</v>
      </c>
      <c r="I523" s="246"/>
      <c r="J523" s="250" t="str">
        <f>IF(AND(H523="Yes",I523="Needs Action"),"Yes","No")</f>
        <v>No</v>
      </c>
    </row>
    <row r="524" spans="1:10" x14ac:dyDescent="0.3">
      <c r="A524" s="142" t="s">
        <v>62</v>
      </c>
      <c r="B524" s="235"/>
      <c r="C524" s="235"/>
      <c r="D524" s="148" t="s">
        <v>209</v>
      </c>
      <c r="E524" s="248"/>
      <c r="F524" s="117" t="s">
        <v>147</v>
      </c>
      <c r="G524" s="166"/>
      <c r="H524" s="250"/>
      <c r="I524" s="246"/>
      <c r="J524" s="250"/>
    </row>
    <row r="525" spans="1:10" x14ac:dyDescent="0.3">
      <c r="A525" s="142" t="s">
        <v>62</v>
      </c>
      <c r="B525" s="235"/>
      <c r="C525" s="235"/>
      <c r="D525" s="148" t="s">
        <v>209</v>
      </c>
      <c r="E525" s="248"/>
      <c r="F525" s="117" t="s">
        <v>207</v>
      </c>
      <c r="G525" s="166"/>
      <c r="H525" s="250"/>
      <c r="I525" s="246"/>
      <c r="J525" s="250"/>
    </row>
    <row r="526" spans="1:10" x14ac:dyDescent="0.3">
      <c r="A526" s="142" t="s">
        <v>62</v>
      </c>
      <c r="B526" s="235" t="s">
        <v>38</v>
      </c>
      <c r="C526" s="235"/>
      <c r="D526" s="148" t="s">
        <v>210</v>
      </c>
      <c r="E526" s="248" t="s">
        <v>845</v>
      </c>
      <c r="F526" s="117" t="s">
        <v>190</v>
      </c>
      <c r="G526" s="166"/>
      <c r="H526" s="250" t="s">
        <v>48</v>
      </c>
      <c r="I526" s="246"/>
      <c r="J526" s="250" t="str">
        <f>IF(AND(H526="Yes",I526="Needs Action"),"Yes","No")</f>
        <v>No</v>
      </c>
    </row>
    <row r="527" spans="1:10" ht="20.399999999999999" x14ac:dyDescent="0.3">
      <c r="A527" s="142" t="s">
        <v>62</v>
      </c>
      <c r="B527" s="235"/>
      <c r="C527" s="235"/>
      <c r="D527" s="148" t="s">
        <v>210</v>
      </c>
      <c r="E527" s="248"/>
      <c r="F527" s="117" t="s">
        <v>44</v>
      </c>
      <c r="G527" s="166"/>
      <c r="H527" s="250"/>
      <c r="I527" s="246"/>
      <c r="J527" s="250"/>
    </row>
    <row r="528" spans="1:10" x14ac:dyDescent="0.3">
      <c r="A528" s="142" t="s">
        <v>62</v>
      </c>
      <c r="B528" s="235"/>
      <c r="C528" s="235"/>
      <c r="D528" s="148" t="s">
        <v>210</v>
      </c>
      <c r="E528" s="248"/>
      <c r="F528" s="118" t="s">
        <v>42</v>
      </c>
      <c r="G528" s="166"/>
      <c r="H528" s="250"/>
      <c r="I528" s="246"/>
      <c r="J528" s="250"/>
    </row>
    <row r="529" spans="1:10" x14ac:dyDescent="0.3">
      <c r="A529" s="142" t="s">
        <v>62</v>
      </c>
      <c r="B529" s="235"/>
      <c r="C529" s="235"/>
      <c r="D529" s="148" t="s">
        <v>210</v>
      </c>
      <c r="E529" s="248"/>
      <c r="F529" s="117" t="s">
        <v>84</v>
      </c>
      <c r="G529" s="166"/>
      <c r="H529" s="250"/>
      <c r="I529" s="246"/>
      <c r="J529" s="250"/>
    </row>
    <row r="530" spans="1:10" ht="14.4" customHeight="1" x14ac:dyDescent="0.3">
      <c r="A530" s="142" t="s">
        <v>62</v>
      </c>
      <c r="B530" s="236"/>
      <c r="C530" s="236"/>
      <c r="D530" s="149"/>
      <c r="E530" s="137"/>
      <c r="F530" s="119"/>
      <c r="G530" s="167"/>
      <c r="H530" s="188"/>
      <c r="I530" s="189"/>
      <c r="J530" s="189"/>
    </row>
    <row r="531" spans="1:10" s="5" customFormat="1" ht="14.4" customHeight="1" x14ac:dyDescent="0.3">
      <c r="A531" s="142" t="s">
        <v>62</v>
      </c>
      <c r="B531" s="236"/>
      <c r="C531" s="236"/>
      <c r="D531" s="148">
        <v>3.4</v>
      </c>
      <c r="E531" s="247" t="s">
        <v>211</v>
      </c>
      <c r="F531" s="245"/>
      <c r="G531" s="243"/>
      <c r="H531" s="190" t="s">
        <v>52</v>
      </c>
      <c r="I531" s="191" t="e">
        <f>COUNTIF(I516:I529,"Exceeds")/COUNTA(I516:I529)</f>
        <v>#DIV/0!</v>
      </c>
      <c r="J531" s="1"/>
    </row>
    <row r="532" spans="1:10" s="5" customFormat="1" ht="14.4" customHeight="1" x14ac:dyDescent="0.3">
      <c r="A532" s="142" t="s">
        <v>62</v>
      </c>
      <c r="B532" s="236"/>
      <c r="C532" s="236"/>
      <c r="D532" s="148">
        <v>3.4</v>
      </c>
      <c r="E532" s="247"/>
      <c r="F532" s="245"/>
      <c r="G532" s="243"/>
      <c r="H532" s="190" t="s">
        <v>53</v>
      </c>
      <c r="I532" s="191" t="e">
        <f>COUNTIF(I516:I529,"Meets")/COUNTA(I516:I529)</f>
        <v>#DIV/0!</v>
      </c>
      <c r="J532" s="1"/>
    </row>
    <row r="533" spans="1:10" s="5" customFormat="1" ht="14.4" customHeight="1" x14ac:dyDescent="0.3">
      <c r="A533" s="142" t="s">
        <v>62</v>
      </c>
      <c r="B533" s="236"/>
      <c r="C533" s="236"/>
      <c r="D533" s="148">
        <v>3.4</v>
      </c>
      <c r="E533" s="247"/>
      <c r="F533" s="245"/>
      <c r="G533" s="243"/>
      <c r="H533" s="190" t="s">
        <v>54</v>
      </c>
      <c r="I533" s="191" t="e">
        <f>COUNTIF(I516:I529,"Needs Action")/COUNTA(I516:I529)</f>
        <v>#DIV/0!</v>
      </c>
      <c r="J533" s="1"/>
    </row>
    <row r="534" spans="1:10" s="5" customFormat="1" ht="14.4" customHeight="1" x14ac:dyDescent="0.3">
      <c r="A534" s="142" t="s">
        <v>62</v>
      </c>
      <c r="B534" s="236"/>
      <c r="C534" s="236"/>
      <c r="D534" s="148">
        <v>3.4</v>
      </c>
      <c r="E534" s="247"/>
      <c r="F534" s="245"/>
      <c r="G534" s="243"/>
      <c r="H534" s="190" t="s">
        <v>80</v>
      </c>
      <c r="I534" s="192">
        <f>COUNTIF(J516:J529,"Yes")/COUNTA(J516:J529)</f>
        <v>0</v>
      </c>
      <c r="J534" s="1"/>
    </row>
    <row r="535" spans="1:10" s="5" customFormat="1" ht="14.4" customHeight="1" x14ac:dyDescent="0.3">
      <c r="A535" s="142" t="s">
        <v>62</v>
      </c>
      <c r="B535" s="236"/>
      <c r="C535" s="236"/>
      <c r="D535" s="148">
        <v>3.4</v>
      </c>
      <c r="E535" s="247"/>
      <c r="F535" s="245"/>
      <c r="G535" s="243"/>
      <c r="H535" s="190" t="s">
        <v>56</v>
      </c>
      <c r="I535" s="192" t="e">
        <f>COUNTIF(I516:I529,"Not Applicable")/COUNTA(I516:I529)</f>
        <v>#DIV/0!</v>
      </c>
      <c r="J535" s="1"/>
    </row>
    <row r="536" spans="1:10" s="5" customFormat="1" ht="14.4" customHeight="1" x14ac:dyDescent="0.3">
      <c r="A536" s="142" t="s">
        <v>62</v>
      </c>
      <c r="B536" s="236"/>
      <c r="C536" s="236"/>
      <c r="D536" s="149"/>
      <c r="E536" s="138"/>
      <c r="F536" s="119"/>
      <c r="G536" s="167"/>
      <c r="H536" s="188"/>
      <c r="I536" s="193"/>
      <c r="J536" s="193"/>
    </row>
    <row r="537" spans="1:10" s="5" customFormat="1" ht="79.95" customHeight="1" x14ac:dyDescent="0.3">
      <c r="A537" s="142" t="s">
        <v>62</v>
      </c>
      <c r="B537" s="236"/>
      <c r="C537" s="236"/>
      <c r="D537" s="148">
        <v>3.4</v>
      </c>
      <c r="E537" s="247" t="s">
        <v>212</v>
      </c>
      <c r="F537" s="114" t="s">
        <v>213</v>
      </c>
      <c r="G537" s="168"/>
      <c r="H537" s="194" t="s">
        <v>59</v>
      </c>
      <c r="I537" s="1" t="e">
        <f>IF((I531+I532+I535)&gt;=80%,"Yes","No")</f>
        <v>#DIV/0!</v>
      </c>
      <c r="J537" s="1"/>
    </row>
    <row r="538" spans="1:10" s="5" customFormat="1" ht="16.2" customHeight="1" x14ac:dyDescent="0.3">
      <c r="A538" s="142" t="s">
        <v>62</v>
      </c>
      <c r="B538" s="236"/>
      <c r="C538" s="236"/>
      <c r="D538" s="148">
        <v>3.4</v>
      </c>
      <c r="E538" s="247"/>
      <c r="F538" s="237"/>
      <c r="G538" s="240"/>
      <c r="H538" s="194" t="s">
        <v>61</v>
      </c>
      <c r="I538" s="1" t="str">
        <f>IF(I534&gt;0,"Yes","No")</f>
        <v>No</v>
      </c>
      <c r="J538" s="1"/>
    </row>
    <row r="539" spans="1:10" s="5" customFormat="1" ht="16.2" customHeight="1" x14ac:dyDescent="0.3">
      <c r="A539" s="142" t="s">
        <v>62</v>
      </c>
      <c r="B539" s="236"/>
      <c r="C539" s="236"/>
      <c r="D539" s="148">
        <v>3.4</v>
      </c>
      <c r="E539" s="247"/>
      <c r="F539" s="238"/>
      <c r="G539" s="241"/>
      <c r="H539" s="194" t="s">
        <v>63</v>
      </c>
      <c r="I539" s="1" t="e">
        <f>IF(AND(I537="Yes", I538="No"), "Yes", "No")</f>
        <v>#DIV/0!</v>
      </c>
      <c r="J539" s="1"/>
    </row>
    <row r="540" spans="1:10" s="5" customFormat="1" ht="16.2" customHeight="1" x14ac:dyDescent="0.3">
      <c r="A540" s="142" t="s">
        <v>62</v>
      </c>
      <c r="B540" s="236"/>
      <c r="C540" s="236"/>
      <c r="D540" s="148">
        <v>3.4</v>
      </c>
      <c r="E540" s="247"/>
      <c r="F540" s="238"/>
      <c r="G540" s="241"/>
      <c r="H540" s="194" t="s">
        <v>65</v>
      </c>
      <c r="I540" s="1" t="e">
        <f>IF(I535=100%, "Not Applicable","Applicable")</f>
        <v>#DIV/0!</v>
      </c>
      <c r="J540" s="1"/>
    </row>
    <row r="541" spans="1:10" s="5" customFormat="1" ht="16.2" customHeight="1" x14ac:dyDescent="0.3">
      <c r="A541" s="142" t="s">
        <v>62</v>
      </c>
      <c r="B541" s="236"/>
      <c r="C541" s="236"/>
      <c r="D541" s="148">
        <v>3.4</v>
      </c>
      <c r="E541" s="247"/>
      <c r="F541" s="239"/>
      <c r="G541" s="242"/>
      <c r="H541" s="194" t="s">
        <v>67</v>
      </c>
      <c r="I541" s="1" t="e">
        <f>(IF(I540="Not Applicable","Not Applicable",(IF(AND(I539="Yes",I540="Applicable"),"Present","Not Present"))))</f>
        <v>#DIV/0!</v>
      </c>
      <c r="J541" s="1"/>
    </row>
    <row r="542" spans="1:10" x14ac:dyDescent="0.3">
      <c r="A542" s="142" t="s">
        <v>62</v>
      </c>
      <c r="B542" s="236"/>
      <c r="C542" s="236"/>
      <c r="D542" s="149"/>
      <c r="E542" s="138"/>
      <c r="F542" s="119"/>
      <c r="G542" s="167"/>
      <c r="H542" s="196"/>
      <c r="I542" s="195"/>
      <c r="J542" s="189"/>
    </row>
    <row r="543" spans="1:10" ht="27.6" x14ac:dyDescent="0.3">
      <c r="A543" s="142" t="s">
        <v>62</v>
      </c>
      <c r="B543" s="145" t="s">
        <v>38</v>
      </c>
      <c r="C543" s="145"/>
      <c r="D543" s="146">
        <v>3.5</v>
      </c>
      <c r="E543" s="135" t="s">
        <v>846</v>
      </c>
      <c r="F543" s="122" t="s">
        <v>29</v>
      </c>
      <c r="G543" s="172"/>
      <c r="H543" s="184"/>
      <c r="I543" s="185"/>
      <c r="J543" s="185"/>
    </row>
    <row r="544" spans="1:10" ht="33" customHeight="1" x14ac:dyDescent="0.3">
      <c r="A544" s="142" t="s">
        <v>62</v>
      </c>
      <c r="B544" s="235" t="s">
        <v>38</v>
      </c>
      <c r="C544" s="235"/>
      <c r="D544" s="148" t="s">
        <v>214</v>
      </c>
      <c r="E544" s="248" t="s">
        <v>847</v>
      </c>
      <c r="F544" s="117" t="s">
        <v>147</v>
      </c>
      <c r="G544" s="166"/>
      <c r="H544" s="250" t="s">
        <v>48</v>
      </c>
      <c r="I544" s="246"/>
      <c r="J544" s="250" t="str">
        <f>IF(AND(H544="Yes",I544="Needs Action"),"Yes","No")</f>
        <v>No</v>
      </c>
    </row>
    <row r="545" spans="1:10" ht="33" customHeight="1" x14ac:dyDescent="0.3">
      <c r="A545" s="142" t="s">
        <v>62</v>
      </c>
      <c r="B545" s="235"/>
      <c r="C545" s="235"/>
      <c r="D545" s="148" t="s">
        <v>214</v>
      </c>
      <c r="E545" s="248"/>
      <c r="F545" s="117" t="s">
        <v>190</v>
      </c>
      <c r="G545" s="166"/>
      <c r="H545" s="250"/>
      <c r="I545" s="246"/>
      <c r="J545" s="250"/>
    </row>
    <row r="546" spans="1:10" ht="33" customHeight="1" x14ac:dyDescent="0.3">
      <c r="A546" s="142" t="s">
        <v>62</v>
      </c>
      <c r="B546" s="235"/>
      <c r="C546" s="235"/>
      <c r="D546" s="148" t="s">
        <v>214</v>
      </c>
      <c r="E546" s="248"/>
      <c r="F546" s="117" t="s">
        <v>88</v>
      </c>
      <c r="G546" s="166"/>
      <c r="H546" s="250"/>
      <c r="I546" s="246"/>
      <c r="J546" s="250"/>
    </row>
    <row r="547" spans="1:10" x14ac:dyDescent="0.3">
      <c r="A547" s="142" t="s">
        <v>62</v>
      </c>
      <c r="B547" s="235" t="s">
        <v>38</v>
      </c>
      <c r="C547" s="235"/>
      <c r="D547" s="148" t="s">
        <v>215</v>
      </c>
      <c r="E547" s="248" t="s">
        <v>848</v>
      </c>
      <c r="F547" s="117" t="s">
        <v>147</v>
      </c>
      <c r="G547" s="166"/>
      <c r="H547" s="250" t="s">
        <v>48</v>
      </c>
      <c r="I547" s="246"/>
      <c r="J547" s="250" t="str">
        <f>IF(AND(H547="Yes",I547="Needs Action"),"Yes","No")</f>
        <v>No</v>
      </c>
    </row>
    <row r="548" spans="1:10" x14ac:dyDescent="0.3">
      <c r="A548" s="142" t="s">
        <v>62</v>
      </c>
      <c r="B548" s="235"/>
      <c r="C548" s="235"/>
      <c r="D548" s="148" t="s">
        <v>215</v>
      </c>
      <c r="E548" s="248"/>
      <c r="F548" s="117" t="s">
        <v>136</v>
      </c>
      <c r="G548" s="166"/>
      <c r="H548" s="250"/>
      <c r="I548" s="246"/>
      <c r="J548" s="250"/>
    </row>
    <row r="549" spans="1:10" x14ac:dyDescent="0.3">
      <c r="A549" s="142" t="s">
        <v>62</v>
      </c>
      <c r="B549" s="235" t="s">
        <v>38</v>
      </c>
      <c r="C549" s="235"/>
      <c r="D549" s="148" t="s">
        <v>216</v>
      </c>
      <c r="E549" s="248" t="s">
        <v>849</v>
      </c>
      <c r="F549" s="117" t="s">
        <v>40</v>
      </c>
      <c r="G549" s="166"/>
      <c r="H549" s="250" t="s">
        <v>48</v>
      </c>
      <c r="I549" s="246"/>
      <c r="J549" s="250" t="str">
        <f>IF(AND(H549="Yes",I549="Needs Action"),"Yes","No")</f>
        <v>No</v>
      </c>
    </row>
    <row r="550" spans="1:10" x14ac:dyDescent="0.3">
      <c r="A550" s="142" t="s">
        <v>62</v>
      </c>
      <c r="B550" s="235"/>
      <c r="C550" s="235"/>
      <c r="D550" s="148" t="s">
        <v>216</v>
      </c>
      <c r="E550" s="248"/>
      <c r="F550" s="118" t="s">
        <v>42</v>
      </c>
      <c r="G550" s="166"/>
      <c r="H550" s="250"/>
      <c r="I550" s="246"/>
      <c r="J550" s="250"/>
    </row>
    <row r="551" spans="1:10" ht="20.399999999999999" x14ac:dyDescent="0.3">
      <c r="A551" s="142" t="s">
        <v>62</v>
      </c>
      <c r="B551" s="235"/>
      <c r="C551" s="235"/>
      <c r="D551" s="148" t="s">
        <v>216</v>
      </c>
      <c r="E551" s="248"/>
      <c r="F551" s="117" t="s">
        <v>44</v>
      </c>
      <c r="G551" s="166"/>
      <c r="H551" s="250"/>
      <c r="I551" s="246"/>
      <c r="J551" s="250"/>
    </row>
    <row r="552" spans="1:10" x14ac:dyDescent="0.3">
      <c r="A552" s="142" t="s">
        <v>62</v>
      </c>
      <c r="B552" s="235"/>
      <c r="C552" s="235"/>
      <c r="D552" s="148" t="s">
        <v>216</v>
      </c>
      <c r="E552" s="248"/>
      <c r="F552" s="117" t="s">
        <v>136</v>
      </c>
      <c r="G552" s="166"/>
      <c r="H552" s="250"/>
      <c r="I552" s="246"/>
      <c r="J552" s="250"/>
    </row>
    <row r="553" spans="1:10" ht="20.399999999999999" x14ac:dyDescent="0.3">
      <c r="A553" s="142" t="s">
        <v>62</v>
      </c>
      <c r="B553" s="235"/>
      <c r="C553" s="235"/>
      <c r="D553" s="148" t="s">
        <v>216</v>
      </c>
      <c r="E553" s="248"/>
      <c r="F553" s="117" t="s">
        <v>49</v>
      </c>
      <c r="G553" s="166"/>
      <c r="H553" s="250"/>
      <c r="I553" s="246"/>
      <c r="J553" s="250"/>
    </row>
    <row r="554" spans="1:10" ht="30.6" customHeight="1" x14ac:dyDescent="0.3">
      <c r="A554" s="142" t="s">
        <v>62</v>
      </c>
      <c r="B554" s="235" t="s">
        <v>38</v>
      </c>
      <c r="C554" s="235"/>
      <c r="D554" s="148" t="s">
        <v>217</v>
      </c>
      <c r="E554" s="248" t="s">
        <v>850</v>
      </c>
      <c r="F554" s="117" t="s">
        <v>147</v>
      </c>
      <c r="G554" s="166"/>
      <c r="H554" s="250" t="s">
        <v>48</v>
      </c>
      <c r="I554" s="246"/>
      <c r="J554" s="250" t="str">
        <f>IF(AND(H554="Yes",I554="Needs Action"),"Yes","No")</f>
        <v>No</v>
      </c>
    </row>
    <row r="555" spans="1:10" ht="30.6" customHeight="1" x14ac:dyDescent="0.3">
      <c r="A555" s="142" t="s">
        <v>62</v>
      </c>
      <c r="B555" s="235"/>
      <c r="C555" s="235"/>
      <c r="D555" s="148" t="s">
        <v>217</v>
      </c>
      <c r="E555" s="248"/>
      <c r="F555" s="117" t="s">
        <v>136</v>
      </c>
      <c r="G555" s="166"/>
      <c r="H555" s="250"/>
      <c r="I555" s="246"/>
      <c r="J555" s="250"/>
    </row>
    <row r="556" spans="1:10" ht="27.6" x14ac:dyDescent="0.3">
      <c r="A556" s="142" t="s">
        <v>62</v>
      </c>
      <c r="B556" s="147" t="s">
        <v>38</v>
      </c>
      <c r="C556" s="147"/>
      <c r="D556" s="148" t="s">
        <v>218</v>
      </c>
      <c r="E556" s="136" t="s">
        <v>851</v>
      </c>
      <c r="F556" s="117" t="s">
        <v>219</v>
      </c>
      <c r="G556" s="166"/>
      <c r="H556" s="186" t="s">
        <v>48</v>
      </c>
      <c r="I556" s="187"/>
      <c r="J556" s="186" t="str">
        <f>IF(AND(H556="Yes",I556="Needs Action"),"Yes","No")</f>
        <v>No</v>
      </c>
    </row>
    <row r="557" spans="1:10" ht="14.4" customHeight="1" x14ac:dyDescent="0.3">
      <c r="A557" s="142" t="s">
        <v>62</v>
      </c>
      <c r="B557" s="236"/>
      <c r="C557" s="236"/>
      <c r="D557" s="149"/>
      <c r="E557" s="137"/>
      <c r="F557" s="119"/>
      <c r="G557" s="167"/>
      <c r="H557" s="188"/>
      <c r="I557" s="189"/>
      <c r="J557" s="189"/>
    </row>
    <row r="558" spans="1:10" s="5" customFormat="1" ht="14.4" customHeight="1" x14ac:dyDescent="0.3">
      <c r="A558" s="142" t="s">
        <v>62</v>
      </c>
      <c r="B558" s="236"/>
      <c r="C558" s="236"/>
      <c r="D558" s="148">
        <v>3.5</v>
      </c>
      <c r="E558" s="247" t="s">
        <v>220</v>
      </c>
      <c r="F558" s="245"/>
      <c r="G558" s="243"/>
      <c r="H558" s="190" t="s">
        <v>52</v>
      </c>
      <c r="I558" s="191" t="e">
        <f>COUNTIF(I544:I556,"Exceeds")/COUNTA(I544:I556)</f>
        <v>#DIV/0!</v>
      </c>
      <c r="J558" s="1"/>
    </row>
    <row r="559" spans="1:10" s="5" customFormat="1" ht="14.4" customHeight="1" x14ac:dyDescent="0.3">
      <c r="A559" s="142" t="s">
        <v>62</v>
      </c>
      <c r="B559" s="236"/>
      <c r="C559" s="236"/>
      <c r="D559" s="148">
        <v>3.5</v>
      </c>
      <c r="E559" s="247"/>
      <c r="F559" s="245"/>
      <c r="G559" s="243"/>
      <c r="H559" s="190" t="s">
        <v>53</v>
      </c>
      <c r="I559" s="191" t="e">
        <f>COUNTIF(I544:I556,"Meets")/COUNTA(I544:I556)</f>
        <v>#DIV/0!</v>
      </c>
      <c r="J559" s="1"/>
    </row>
    <row r="560" spans="1:10" s="5" customFormat="1" ht="14.4" customHeight="1" x14ac:dyDescent="0.3">
      <c r="A560" s="142" t="s">
        <v>62</v>
      </c>
      <c r="B560" s="236"/>
      <c r="C560" s="236"/>
      <c r="D560" s="148">
        <v>3.5</v>
      </c>
      <c r="E560" s="247"/>
      <c r="F560" s="245"/>
      <c r="G560" s="243"/>
      <c r="H560" s="190" t="s">
        <v>54</v>
      </c>
      <c r="I560" s="191" t="e">
        <f>COUNTIF(I544:I556,"Needs Action")/COUNTA(I544:I556)</f>
        <v>#DIV/0!</v>
      </c>
      <c r="J560" s="1"/>
    </row>
    <row r="561" spans="1:10" s="5" customFormat="1" ht="14.4" customHeight="1" x14ac:dyDescent="0.3">
      <c r="A561" s="142" t="s">
        <v>62</v>
      </c>
      <c r="B561" s="236"/>
      <c r="C561" s="236"/>
      <c r="D561" s="148">
        <v>3.5</v>
      </c>
      <c r="E561" s="247"/>
      <c r="F561" s="245"/>
      <c r="G561" s="243"/>
      <c r="H561" s="190" t="s">
        <v>80</v>
      </c>
      <c r="I561" s="192">
        <f>COUNTIF(J544:J556,"Yes")/COUNTA(J544:J556)</f>
        <v>0</v>
      </c>
      <c r="J561" s="1"/>
    </row>
    <row r="562" spans="1:10" s="5" customFormat="1" ht="14.4" customHeight="1" x14ac:dyDescent="0.3">
      <c r="A562" s="142" t="s">
        <v>62</v>
      </c>
      <c r="B562" s="236"/>
      <c r="C562" s="236"/>
      <c r="D562" s="148">
        <v>3.5</v>
      </c>
      <c r="E562" s="247"/>
      <c r="F562" s="245"/>
      <c r="G562" s="243"/>
      <c r="H562" s="190" t="s">
        <v>56</v>
      </c>
      <c r="I562" s="192" t="e">
        <f>COUNTIF(I544:I556,"Not Applicable")/COUNTA(I544:I556)</f>
        <v>#DIV/0!</v>
      </c>
      <c r="J562" s="1"/>
    </row>
    <row r="563" spans="1:10" s="5" customFormat="1" ht="14.4" customHeight="1" x14ac:dyDescent="0.3">
      <c r="A563" s="142" t="s">
        <v>62</v>
      </c>
      <c r="B563" s="236"/>
      <c r="C563" s="236"/>
      <c r="D563" s="149"/>
      <c r="E563" s="138"/>
      <c r="F563" s="119"/>
      <c r="G563" s="167"/>
      <c r="H563" s="188"/>
      <c r="I563" s="193"/>
      <c r="J563" s="193"/>
    </row>
    <row r="564" spans="1:10" s="5" customFormat="1" ht="78.599999999999994" customHeight="1" x14ac:dyDescent="0.3">
      <c r="A564" s="142" t="s">
        <v>62</v>
      </c>
      <c r="B564" s="236"/>
      <c r="C564" s="236"/>
      <c r="D564" s="148">
        <v>3.5</v>
      </c>
      <c r="E564" s="247" t="s">
        <v>221</v>
      </c>
      <c r="F564" s="114" t="s">
        <v>222</v>
      </c>
      <c r="G564" s="168"/>
      <c r="H564" s="194" t="s">
        <v>59</v>
      </c>
      <c r="I564" s="1" t="e">
        <f>IF((I558+I559+I562)&gt;=80%,"Yes","No")</f>
        <v>#DIV/0!</v>
      </c>
      <c r="J564" s="1"/>
    </row>
    <row r="565" spans="1:10" s="5" customFormat="1" ht="16.2" customHeight="1" x14ac:dyDescent="0.3">
      <c r="A565" s="142" t="s">
        <v>62</v>
      </c>
      <c r="B565" s="236"/>
      <c r="C565" s="236"/>
      <c r="D565" s="148">
        <v>3.5</v>
      </c>
      <c r="E565" s="247"/>
      <c r="F565" s="237"/>
      <c r="G565" s="240"/>
      <c r="H565" s="194" t="s">
        <v>61</v>
      </c>
      <c r="I565" s="1" t="str">
        <f>IF(I561&gt;0,"Yes","No")</f>
        <v>No</v>
      </c>
      <c r="J565" s="1"/>
    </row>
    <row r="566" spans="1:10" s="5" customFormat="1" ht="16.2" customHeight="1" x14ac:dyDescent="0.3">
      <c r="A566" s="142" t="s">
        <v>62</v>
      </c>
      <c r="B566" s="236"/>
      <c r="C566" s="236"/>
      <c r="D566" s="148">
        <v>3.5</v>
      </c>
      <c r="E566" s="247"/>
      <c r="F566" s="238"/>
      <c r="G566" s="241"/>
      <c r="H566" s="194" t="s">
        <v>63</v>
      </c>
      <c r="I566" s="1" t="e">
        <f>IF(AND(I564="Yes", I565="No"), "Yes", "No")</f>
        <v>#DIV/0!</v>
      </c>
      <c r="J566" s="1"/>
    </row>
    <row r="567" spans="1:10" s="5" customFormat="1" ht="16.2" customHeight="1" x14ac:dyDescent="0.3">
      <c r="A567" s="142" t="s">
        <v>62</v>
      </c>
      <c r="B567" s="236"/>
      <c r="C567" s="236"/>
      <c r="D567" s="148">
        <v>3.5</v>
      </c>
      <c r="E567" s="247"/>
      <c r="F567" s="238"/>
      <c r="G567" s="241"/>
      <c r="H567" s="194" t="s">
        <v>65</v>
      </c>
      <c r="I567" s="1" t="e">
        <f>IF(I562=100%, "Not Applicable","Applicable")</f>
        <v>#DIV/0!</v>
      </c>
      <c r="J567" s="1"/>
    </row>
    <row r="568" spans="1:10" s="5" customFormat="1" ht="16.2" customHeight="1" x14ac:dyDescent="0.3">
      <c r="A568" s="142" t="s">
        <v>62</v>
      </c>
      <c r="B568" s="236"/>
      <c r="C568" s="236"/>
      <c r="D568" s="148">
        <v>3.5</v>
      </c>
      <c r="E568" s="247"/>
      <c r="F568" s="239"/>
      <c r="G568" s="242"/>
      <c r="H568" s="194" t="s">
        <v>67</v>
      </c>
      <c r="I568" s="1" t="e">
        <f>(IF(I567="Not Applicable","Not Applicable",(IF(AND(I566="Yes",I567="Applicable"),"Present","Not Present"))))</f>
        <v>#DIV/0!</v>
      </c>
      <c r="J568" s="1"/>
    </row>
    <row r="569" spans="1:10" x14ac:dyDescent="0.3">
      <c r="A569" s="142" t="s">
        <v>62</v>
      </c>
      <c r="B569" s="236"/>
      <c r="C569" s="236"/>
      <c r="D569" s="149"/>
      <c r="E569" s="137"/>
      <c r="F569" s="119"/>
      <c r="G569" s="167"/>
      <c r="H569" s="188"/>
      <c r="I569" s="189"/>
      <c r="J569" s="189"/>
    </row>
    <row r="570" spans="1:10" ht="16.2" x14ac:dyDescent="0.3">
      <c r="A570" s="142" t="s">
        <v>64</v>
      </c>
      <c r="B570" s="143" t="s">
        <v>38</v>
      </c>
      <c r="C570" s="143" t="s">
        <v>726</v>
      </c>
      <c r="D570" s="144">
        <v>4</v>
      </c>
      <c r="E570" s="139" t="s">
        <v>223</v>
      </c>
      <c r="F570" s="123" t="s">
        <v>29</v>
      </c>
      <c r="G570" s="171"/>
      <c r="H570" s="197"/>
      <c r="I570" s="198"/>
      <c r="J570" s="198"/>
    </row>
    <row r="571" spans="1:10" ht="27.6" x14ac:dyDescent="0.3">
      <c r="A571" s="142" t="s">
        <v>64</v>
      </c>
      <c r="B571" s="145" t="s">
        <v>38</v>
      </c>
      <c r="C571" s="145" t="s">
        <v>726</v>
      </c>
      <c r="D571" s="146">
        <v>4.0999999999999996</v>
      </c>
      <c r="E571" s="135" t="s">
        <v>852</v>
      </c>
      <c r="F571" s="116" t="s">
        <v>29</v>
      </c>
      <c r="G571" s="170"/>
      <c r="H571" s="184"/>
      <c r="I571" s="185"/>
      <c r="J571" s="185"/>
    </row>
    <row r="572" spans="1:10" x14ac:dyDescent="0.3">
      <c r="A572" s="142" t="s">
        <v>64</v>
      </c>
      <c r="B572" s="235" t="s">
        <v>38</v>
      </c>
      <c r="C572" s="235" t="s">
        <v>726</v>
      </c>
      <c r="D572" s="148" t="s">
        <v>224</v>
      </c>
      <c r="E572" s="248" t="s">
        <v>853</v>
      </c>
      <c r="F572" s="117" t="s">
        <v>50</v>
      </c>
      <c r="G572" s="166"/>
      <c r="H572" s="250" t="s">
        <v>48</v>
      </c>
      <c r="I572" s="246"/>
      <c r="J572" s="250" t="str">
        <f>IF(AND(H572="Yes",I572="Needs Action"),"Yes","No")</f>
        <v>No</v>
      </c>
    </row>
    <row r="573" spans="1:10" x14ac:dyDescent="0.3">
      <c r="A573" s="142" t="s">
        <v>64</v>
      </c>
      <c r="B573" s="235"/>
      <c r="C573" s="235"/>
      <c r="D573" s="148" t="s">
        <v>224</v>
      </c>
      <c r="E573" s="248"/>
      <c r="F573" s="117" t="s">
        <v>88</v>
      </c>
      <c r="G573" s="166"/>
      <c r="H573" s="250"/>
      <c r="I573" s="246"/>
      <c r="J573" s="250"/>
    </row>
    <row r="574" spans="1:10" ht="20.399999999999999" x14ac:dyDescent="0.3">
      <c r="A574" s="142" t="s">
        <v>64</v>
      </c>
      <c r="B574" s="235"/>
      <c r="C574" s="235"/>
      <c r="D574" s="148" t="s">
        <v>224</v>
      </c>
      <c r="E574" s="248"/>
      <c r="F574" s="117" t="s">
        <v>44</v>
      </c>
      <c r="G574" s="166"/>
      <c r="H574" s="250"/>
      <c r="I574" s="246"/>
      <c r="J574" s="250"/>
    </row>
    <row r="575" spans="1:10" x14ac:dyDescent="0.3">
      <c r="A575" s="142" t="s">
        <v>64</v>
      </c>
      <c r="B575" s="235"/>
      <c r="C575" s="235"/>
      <c r="D575" s="148" t="s">
        <v>224</v>
      </c>
      <c r="E575" s="248"/>
      <c r="F575" s="118" t="s">
        <v>42</v>
      </c>
      <c r="G575" s="166"/>
      <c r="H575" s="250"/>
      <c r="I575" s="246"/>
      <c r="J575" s="250"/>
    </row>
    <row r="576" spans="1:10" x14ac:dyDescent="0.3">
      <c r="A576" s="142" t="s">
        <v>64</v>
      </c>
      <c r="B576" s="235"/>
      <c r="C576" s="235"/>
      <c r="D576" s="148" t="s">
        <v>224</v>
      </c>
      <c r="E576" s="248"/>
      <c r="F576" s="117" t="s">
        <v>167</v>
      </c>
      <c r="G576" s="166"/>
      <c r="H576" s="250"/>
      <c r="I576" s="246"/>
      <c r="J576" s="250"/>
    </row>
    <row r="577" spans="1:10" x14ac:dyDescent="0.3">
      <c r="A577" s="142" t="s">
        <v>64</v>
      </c>
      <c r="B577" s="235" t="s">
        <v>38</v>
      </c>
      <c r="C577" s="235" t="s">
        <v>726</v>
      </c>
      <c r="D577" s="148" t="s">
        <v>225</v>
      </c>
      <c r="E577" s="248" t="s">
        <v>854</v>
      </c>
      <c r="F577" s="117" t="s">
        <v>50</v>
      </c>
      <c r="G577" s="166"/>
      <c r="H577" s="250" t="s">
        <v>48</v>
      </c>
      <c r="I577" s="246"/>
      <c r="J577" s="250" t="str">
        <f>IF(AND(H577="Yes",I577="Needs Action"),"Yes","No")</f>
        <v>No</v>
      </c>
    </row>
    <row r="578" spans="1:10" ht="20.399999999999999" x14ac:dyDescent="0.3">
      <c r="A578" s="142" t="s">
        <v>64</v>
      </c>
      <c r="B578" s="235"/>
      <c r="C578" s="235"/>
      <c r="D578" s="148" t="s">
        <v>225</v>
      </c>
      <c r="E578" s="248"/>
      <c r="F578" s="117" t="s">
        <v>44</v>
      </c>
      <c r="G578" s="166"/>
      <c r="H578" s="250"/>
      <c r="I578" s="246"/>
      <c r="J578" s="250"/>
    </row>
    <row r="579" spans="1:10" x14ac:dyDescent="0.3">
      <c r="A579" s="142" t="s">
        <v>64</v>
      </c>
      <c r="B579" s="235"/>
      <c r="C579" s="235"/>
      <c r="D579" s="148" t="s">
        <v>225</v>
      </c>
      <c r="E579" s="248"/>
      <c r="F579" s="117" t="s">
        <v>88</v>
      </c>
      <c r="G579" s="166"/>
      <c r="H579" s="250"/>
      <c r="I579" s="246"/>
      <c r="J579" s="250"/>
    </row>
    <row r="580" spans="1:10" x14ac:dyDescent="0.3">
      <c r="A580" s="142" t="s">
        <v>64</v>
      </c>
      <c r="B580" s="235"/>
      <c r="C580" s="235"/>
      <c r="D580" s="148" t="s">
        <v>225</v>
      </c>
      <c r="E580" s="248"/>
      <c r="F580" s="117" t="s">
        <v>167</v>
      </c>
      <c r="G580" s="166"/>
      <c r="H580" s="250"/>
      <c r="I580" s="246"/>
      <c r="J580" s="250"/>
    </row>
    <row r="581" spans="1:10" x14ac:dyDescent="0.3">
      <c r="A581" s="142" t="s">
        <v>64</v>
      </c>
      <c r="B581" s="235" t="s">
        <v>38</v>
      </c>
      <c r="C581" s="235" t="s">
        <v>726</v>
      </c>
      <c r="D581" s="148" t="s">
        <v>226</v>
      </c>
      <c r="E581" s="248" t="s">
        <v>855</v>
      </c>
      <c r="F581" s="117" t="s">
        <v>167</v>
      </c>
      <c r="G581" s="166"/>
      <c r="H581" s="250" t="s">
        <v>48</v>
      </c>
      <c r="I581" s="246"/>
      <c r="J581" s="250" t="str">
        <f>IF(AND(H581="Yes",I581="Needs Action"),"Yes","No")</f>
        <v>No</v>
      </c>
    </row>
    <row r="582" spans="1:10" x14ac:dyDescent="0.3">
      <c r="A582" s="142" t="s">
        <v>64</v>
      </c>
      <c r="B582" s="235"/>
      <c r="C582" s="235"/>
      <c r="D582" s="148" t="s">
        <v>226</v>
      </c>
      <c r="E582" s="248"/>
      <c r="F582" s="117" t="s">
        <v>88</v>
      </c>
      <c r="G582" s="166"/>
      <c r="H582" s="250"/>
      <c r="I582" s="246"/>
      <c r="J582" s="250"/>
    </row>
    <row r="583" spans="1:10" ht="20.399999999999999" x14ac:dyDescent="0.3">
      <c r="A583" s="142" t="s">
        <v>64</v>
      </c>
      <c r="B583" s="235"/>
      <c r="C583" s="235"/>
      <c r="D583" s="148" t="s">
        <v>226</v>
      </c>
      <c r="E583" s="248"/>
      <c r="F583" s="117" t="s">
        <v>44</v>
      </c>
      <c r="G583" s="166"/>
      <c r="H583" s="250"/>
      <c r="I583" s="246"/>
      <c r="J583" s="250"/>
    </row>
    <row r="584" spans="1:10" x14ac:dyDescent="0.3">
      <c r="A584" s="142" t="s">
        <v>64</v>
      </c>
      <c r="B584" s="235"/>
      <c r="C584" s="235"/>
      <c r="D584" s="148" t="s">
        <v>226</v>
      </c>
      <c r="E584" s="248"/>
      <c r="F584" s="118" t="s">
        <v>42</v>
      </c>
      <c r="G584" s="166"/>
      <c r="H584" s="250"/>
      <c r="I584" s="246"/>
      <c r="J584" s="250"/>
    </row>
    <row r="585" spans="1:10" ht="15.6" customHeight="1" x14ac:dyDescent="0.3">
      <c r="A585" s="142" t="s">
        <v>64</v>
      </c>
      <c r="B585" s="235" t="s">
        <v>38</v>
      </c>
      <c r="C585" s="235" t="s">
        <v>726</v>
      </c>
      <c r="D585" s="148" t="s">
        <v>227</v>
      </c>
      <c r="E585" s="248" t="s">
        <v>856</v>
      </c>
      <c r="F585" s="117" t="s">
        <v>167</v>
      </c>
      <c r="G585" s="166"/>
      <c r="H585" s="250" t="s">
        <v>48</v>
      </c>
      <c r="I585" s="246"/>
      <c r="J585" s="250" t="str">
        <f>IF(AND(H585="Yes",I585="Needs Action"),"Yes","No")</f>
        <v>No</v>
      </c>
    </row>
    <row r="586" spans="1:10" x14ac:dyDescent="0.3">
      <c r="A586" s="142" t="s">
        <v>64</v>
      </c>
      <c r="B586" s="235"/>
      <c r="C586" s="235"/>
      <c r="D586" s="148" t="s">
        <v>227</v>
      </c>
      <c r="E586" s="248"/>
      <c r="F586" s="117" t="s">
        <v>228</v>
      </c>
      <c r="G586" s="166"/>
      <c r="H586" s="250"/>
      <c r="I586" s="246"/>
      <c r="J586" s="250"/>
    </row>
    <row r="587" spans="1:10" ht="17.399999999999999" customHeight="1" x14ac:dyDescent="0.3">
      <c r="A587" s="142" t="s">
        <v>64</v>
      </c>
      <c r="B587" s="235"/>
      <c r="C587" s="235"/>
      <c r="D587" s="148" t="s">
        <v>227</v>
      </c>
      <c r="E587" s="248"/>
      <c r="F587" s="117" t="s">
        <v>44</v>
      </c>
      <c r="G587" s="166"/>
      <c r="H587" s="250"/>
      <c r="I587" s="246"/>
      <c r="J587" s="250"/>
    </row>
    <row r="588" spans="1:10" x14ac:dyDescent="0.3">
      <c r="A588" s="142" t="s">
        <v>64</v>
      </c>
      <c r="B588" s="235" t="s">
        <v>38</v>
      </c>
      <c r="C588" s="235" t="s">
        <v>726</v>
      </c>
      <c r="D588" s="148" t="s">
        <v>229</v>
      </c>
      <c r="E588" s="248" t="s">
        <v>857</v>
      </c>
      <c r="F588" s="117" t="s">
        <v>228</v>
      </c>
      <c r="G588" s="166"/>
      <c r="H588" s="250" t="s">
        <v>48</v>
      </c>
      <c r="I588" s="246"/>
      <c r="J588" s="250" t="str">
        <f>IF(AND(H588="Yes",I588="Needs Action"),"Yes","No")</f>
        <v>No</v>
      </c>
    </row>
    <row r="589" spans="1:10" ht="20.399999999999999" x14ac:dyDescent="0.3">
      <c r="A589" s="142" t="s">
        <v>64</v>
      </c>
      <c r="B589" s="235"/>
      <c r="C589" s="235"/>
      <c r="D589" s="148" t="s">
        <v>229</v>
      </c>
      <c r="E589" s="248"/>
      <c r="F589" s="117" t="s">
        <v>44</v>
      </c>
      <c r="G589" s="166"/>
      <c r="H589" s="250"/>
      <c r="I589" s="246"/>
      <c r="J589" s="250"/>
    </row>
    <row r="590" spans="1:10" x14ac:dyDescent="0.3">
      <c r="A590" s="142" t="s">
        <v>64</v>
      </c>
      <c r="B590" s="235"/>
      <c r="C590" s="235"/>
      <c r="D590" s="148" t="s">
        <v>229</v>
      </c>
      <c r="E590" s="248"/>
      <c r="F590" s="117" t="s">
        <v>88</v>
      </c>
      <c r="G590" s="166"/>
      <c r="H590" s="250"/>
      <c r="I590" s="246"/>
      <c r="J590" s="250"/>
    </row>
    <row r="591" spans="1:10" x14ac:dyDescent="0.3">
      <c r="A591" s="142" t="s">
        <v>64</v>
      </c>
      <c r="B591" s="235"/>
      <c r="C591" s="235"/>
      <c r="D591" s="148" t="s">
        <v>229</v>
      </c>
      <c r="E591" s="248"/>
      <c r="F591" s="117" t="s">
        <v>73</v>
      </c>
      <c r="G591" s="166"/>
      <c r="H591" s="250"/>
      <c r="I591" s="246"/>
      <c r="J591" s="250"/>
    </row>
    <row r="592" spans="1:10" x14ac:dyDescent="0.3">
      <c r="A592" s="142" t="s">
        <v>64</v>
      </c>
      <c r="B592" s="235"/>
      <c r="C592" s="235"/>
      <c r="D592" s="148" t="s">
        <v>229</v>
      </c>
      <c r="E592" s="248"/>
      <c r="F592" s="117" t="s">
        <v>167</v>
      </c>
      <c r="G592" s="166"/>
      <c r="H592" s="250"/>
      <c r="I592" s="246"/>
      <c r="J592" s="250"/>
    </row>
    <row r="593" spans="1:10" x14ac:dyDescent="0.3">
      <c r="A593" s="142" t="s">
        <v>64</v>
      </c>
      <c r="B593" s="235" t="s">
        <v>38</v>
      </c>
      <c r="C593" s="235" t="s">
        <v>726</v>
      </c>
      <c r="D593" s="148" t="s">
        <v>230</v>
      </c>
      <c r="E593" s="248" t="s">
        <v>858</v>
      </c>
      <c r="F593" s="117" t="s">
        <v>167</v>
      </c>
      <c r="G593" s="166"/>
      <c r="H593" s="250" t="s">
        <v>48</v>
      </c>
      <c r="I593" s="246"/>
      <c r="J593" s="250" t="str">
        <f>IF(AND(H593="Yes",I593="Needs Action"),"Yes","No")</f>
        <v>No</v>
      </c>
    </row>
    <row r="594" spans="1:10" x14ac:dyDescent="0.3">
      <c r="A594" s="142" t="s">
        <v>64</v>
      </c>
      <c r="B594" s="235"/>
      <c r="C594" s="235"/>
      <c r="D594" s="148" t="s">
        <v>230</v>
      </c>
      <c r="E594" s="248"/>
      <c r="F594" s="117" t="s">
        <v>228</v>
      </c>
      <c r="G594" s="166"/>
      <c r="H594" s="250"/>
      <c r="I594" s="246"/>
      <c r="J594" s="250"/>
    </row>
    <row r="595" spans="1:10" ht="20.399999999999999" x14ac:dyDescent="0.3">
      <c r="A595" s="142" t="s">
        <v>64</v>
      </c>
      <c r="B595" s="235"/>
      <c r="C595" s="235"/>
      <c r="D595" s="148" t="s">
        <v>230</v>
      </c>
      <c r="E595" s="248"/>
      <c r="F595" s="117" t="s">
        <v>44</v>
      </c>
      <c r="G595" s="166"/>
      <c r="H595" s="250"/>
      <c r="I595" s="246"/>
      <c r="J595" s="250"/>
    </row>
    <row r="596" spans="1:10" x14ac:dyDescent="0.3">
      <c r="A596" s="142" t="s">
        <v>64</v>
      </c>
      <c r="B596" s="235"/>
      <c r="C596" s="235"/>
      <c r="D596" s="148" t="s">
        <v>230</v>
      </c>
      <c r="E596" s="248"/>
      <c r="F596" s="118" t="s">
        <v>42</v>
      </c>
      <c r="G596" s="166"/>
      <c r="H596" s="250"/>
      <c r="I596" s="246"/>
      <c r="J596" s="250"/>
    </row>
    <row r="597" spans="1:10" x14ac:dyDescent="0.3">
      <c r="A597" s="142" t="s">
        <v>64</v>
      </c>
      <c r="B597" s="235"/>
      <c r="C597" s="235"/>
      <c r="D597" s="148" t="s">
        <v>230</v>
      </c>
      <c r="E597" s="248"/>
      <c r="F597" s="117" t="s">
        <v>727</v>
      </c>
      <c r="G597" s="166"/>
      <c r="H597" s="250"/>
      <c r="I597" s="246"/>
      <c r="J597" s="250"/>
    </row>
    <row r="598" spans="1:10" x14ac:dyDescent="0.3">
      <c r="A598" s="142" t="s">
        <v>64</v>
      </c>
      <c r="B598" s="235"/>
      <c r="C598" s="235"/>
      <c r="D598" s="148" t="s">
        <v>230</v>
      </c>
      <c r="E598" s="248"/>
      <c r="F598" s="117" t="s">
        <v>88</v>
      </c>
      <c r="G598" s="166"/>
      <c r="H598" s="250"/>
      <c r="I598" s="246"/>
      <c r="J598" s="250"/>
    </row>
    <row r="599" spans="1:10" ht="42" customHeight="1" x14ac:dyDescent="0.3">
      <c r="A599" s="142" t="s">
        <v>64</v>
      </c>
      <c r="B599" s="235" t="s">
        <v>38</v>
      </c>
      <c r="C599" s="235" t="s">
        <v>726</v>
      </c>
      <c r="D599" s="148" t="s">
        <v>231</v>
      </c>
      <c r="E599" s="248" t="s">
        <v>859</v>
      </c>
      <c r="F599" s="117" t="s">
        <v>50</v>
      </c>
      <c r="G599" s="166"/>
      <c r="H599" s="250" t="s">
        <v>48</v>
      </c>
      <c r="I599" s="246"/>
      <c r="J599" s="250" t="str">
        <f>IF(AND(H599="Yes",I599="Needs Action"),"Yes","No")</f>
        <v>No</v>
      </c>
    </row>
    <row r="600" spans="1:10" ht="42" customHeight="1" x14ac:dyDescent="0.3">
      <c r="A600" s="142" t="s">
        <v>64</v>
      </c>
      <c r="B600" s="235"/>
      <c r="C600" s="235"/>
      <c r="D600" s="148" t="s">
        <v>231</v>
      </c>
      <c r="E600" s="248"/>
      <c r="F600" s="117" t="s">
        <v>88</v>
      </c>
      <c r="G600" s="166"/>
      <c r="H600" s="250"/>
      <c r="I600" s="246"/>
      <c r="J600" s="250"/>
    </row>
    <row r="601" spans="1:10" ht="42" customHeight="1" x14ac:dyDescent="0.3">
      <c r="A601" s="142" t="s">
        <v>64</v>
      </c>
      <c r="B601" s="235"/>
      <c r="C601" s="235"/>
      <c r="D601" s="148" t="s">
        <v>231</v>
      </c>
      <c r="E601" s="248"/>
      <c r="F601" s="117" t="s">
        <v>44</v>
      </c>
      <c r="G601" s="166"/>
      <c r="H601" s="250"/>
      <c r="I601" s="246"/>
      <c r="J601" s="250"/>
    </row>
    <row r="602" spans="1:10" ht="42" customHeight="1" x14ac:dyDescent="0.3">
      <c r="A602" s="142" t="s">
        <v>64</v>
      </c>
      <c r="B602" s="235"/>
      <c r="C602" s="235"/>
      <c r="D602" s="148" t="s">
        <v>231</v>
      </c>
      <c r="E602" s="248"/>
      <c r="F602" s="117" t="s">
        <v>228</v>
      </c>
      <c r="G602" s="166"/>
      <c r="H602" s="250"/>
      <c r="I602" s="246"/>
      <c r="J602" s="250"/>
    </row>
    <row r="603" spans="1:10" x14ac:dyDescent="0.3">
      <c r="A603" s="142" t="s">
        <v>64</v>
      </c>
      <c r="B603" s="235" t="s">
        <v>38</v>
      </c>
      <c r="C603" s="235" t="s">
        <v>726</v>
      </c>
      <c r="D603" s="148" t="s">
        <v>232</v>
      </c>
      <c r="E603" s="248" t="s">
        <v>860</v>
      </c>
      <c r="F603" s="117" t="s">
        <v>84</v>
      </c>
      <c r="G603" s="166"/>
      <c r="H603" s="250" t="s">
        <v>48</v>
      </c>
      <c r="I603" s="246"/>
      <c r="J603" s="250" t="str">
        <f>IF(AND(H603="Yes",I603="Needs Action"),"Yes","No")</f>
        <v>No</v>
      </c>
    </row>
    <row r="604" spans="1:10" ht="20.399999999999999" x14ac:dyDescent="0.3">
      <c r="A604" s="142" t="s">
        <v>64</v>
      </c>
      <c r="B604" s="235"/>
      <c r="C604" s="235"/>
      <c r="D604" s="148" t="s">
        <v>232</v>
      </c>
      <c r="E604" s="248"/>
      <c r="F604" s="117" t="s">
        <v>44</v>
      </c>
      <c r="G604" s="166"/>
      <c r="H604" s="250"/>
      <c r="I604" s="246"/>
      <c r="J604" s="250"/>
    </row>
    <row r="605" spans="1:10" x14ac:dyDescent="0.3">
      <c r="A605" s="142" t="s">
        <v>64</v>
      </c>
      <c r="B605" s="235"/>
      <c r="C605" s="235"/>
      <c r="D605" s="148" t="s">
        <v>232</v>
      </c>
      <c r="E605" s="248"/>
      <c r="F605" s="118" t="s">
        <v>42</v>
      </c>
      <c r="G605" s="166"/>
      <c r="H605" s="250"/>
      <c r="I605" s="246"/>
      <c r="J605" s="250"/>
    </row>
    <row r="606" spans="1:10" x14ac:dyDescent="0.3">
      <c r="A606" s="142" t="s">
        <v>64</v>
      </c>
      <c r="B606" s="235"/>
      <c r="C606" s="235"/>
      <c r="D606" s="148" t="s">
        <v>232</v>
      </c>
      <c r="E606" s="248"/>
      <c r="F606" s="117" t="s">
        <v>73</v>
      </c>
      <c r="G606" s="166"/>
      <c r="H606" s="250"/>
      <c r="I606" s="246"/>
      <c r="J606" s="250"/>
    </row>
    <row r="607" spans="1:10" x14ac:dyDescent="0.3">
      <c r="A607" s="142" t="s">
        <v>64</v>
      </c>
      <c r="B607" s="235"/>
      <c r="C607" s="235"/>
      <c r="D607" s="148" t="s">
        <v>232</v>
      </c>
      <c r="E607" s="248"/>
      <c r="F607" s="117" t="s">
        <v>88</v>
      </c>
      <c r="G607" s="166"/>
      <c r="H607" s="250"/>
      <c r="I607" s="246"/>
      <c r="J607" s="250"/>
    </row>
    <row r="608" spans="1:10" x14ac:dyDescent="0.3">
      <c r="A608" s="142" t="s">
        <v>64</v>
      </c>
      <c r="B608" s="235" t="s">
        <v>38</v>
      </c>
      <c r="C608" s="235" t="s">
        <v>726</v>
      </c>
      <c r="D608" s="148" t="s">
        <v>233</v>
      </c>
      <c r="E608" s="248" t="s">
        <v>861</v>
      </c>
      <c r="F608" s="117" t="s">
        <v>228</v>
      </c>
      <c r="G608" s="166"/>
      <c r="H608" s="250" t="s">
        <v>48</v>
      </c>
      <c r="I608" s="246"/>
      <c r="J608" s="250" t="str">
        <f>IF(AND(H608="Yes",I608="Needs Action"),"Yes","No")</f>
        <v>No</v>
      </c>
    </row>
    <row r="609" spans="1:10" x14ac:dyDescent="0.3">
      <c r="A609" s="142" t="s">
        <v>64</v>
      </c>
      <c r="B609" s="235"/>
      <c r="C609" s="235"/>
      <c r="D609" s="148" t="s">
        <v>233</v>
      </c>
      <c r="E609" s="248"/>
      <c r="F609" s="117" t="s">
        <v>73</v>
      </c>
      <c r="G609" s="166"/>
      <c r="H609" s="250"/>
      <c r="I609" s="246"/>
      <c r="J609" s="250"/>
    </row>
    <row r="610" spans="1:10" x14ac:dyDescent="0.3">
      <c r="A610" s="142" t="s">
        <v>64</v>
      </c>
      <c r="B610" s="235"/>
      <c r="C610" s="235"/>
      <c r="D610" s="148" t="s">
        <v>233</v>
      </c>
      <c r="E610" s="248"/>
      <c r="F610" s="117" t="s">
        <v>88</v>
      </c>
      <c r="G610" s="166"/>
      <c r="H610" s="250"/>
      <c r="I610" s="246"/>
      <c r="J610" s="250"/>
    </row>
    <row r="611" spans="1:10" ht="20.399999999999999" x14ac:dyDescent="0.3">
      <c r="A611" s="142" t="s">
        <v>64</v>
      </c>
      <c r="B611" s="235"/>
      <c r="C611" s="235"/>
      <c r="D611" s="148" t="s">
        <v>233</v>
      </c>
      <c r="E611" s="248"/>
      <c r="F611" s="117" t="s">
        <v>44</v>
      </c>
      <c r="G611" s="166"/>
      <c r="H611" s="250"/>
      <c r="I611" s="246"/>
      <c r="J611" s="250"/>
    </row>
    <row r="612" spans="1:10" x14ac:dyDescent="0.3">
      <c r="A612" s="142" t="s">
        <v>64</v>
      </c>
      <c r="B612" s="235"/>
      <c r="C612" s="235"/>
      <c r="D612" s="148" t="s">
        <v>233</v>
      </c>
      <c r="E612" s="248"/>
      <c r="F612" s="117" t="s">
        <v>167</v>
      </c>
      <c r="G612" s="166"/>
      <c r="H612" s="250"/>
      <c r="I612" s="246"/>
      <c r="J612" s="250"/>
    </row>
    <row r="613" spans="1:10" x14ac:dyDescent="0.3">
      <c r="A613" s="142" t="s">
        <v>64</v>
      </c>
      <c r="B613" s="235" t="s">
        <v>38</v>
      </c>
      <c r="C613" s="235" t="s">
        <v>726</v>
      </c>
      <c r="D613" s="148" t="s">
        <v>234</v>
      </c>
      <c r="E613" s="248" t="s">
        <v>862</v>
      </c>
      <c r="F613" s="117" t="s">
        <v>50</v>
      </c>
      <c r="G613" s="166"/>
      <c r="H613" s="250" t="s">
        <v>48</v>
      </c>
      <c r="I613" s="246"/>
      <c r="J613" s="250" t="str">
        <f>IF(AND(H613="Yes",I613="Needs Action"),"Yes","No")</f>
        <v>No</v>
      </c>
    </row>
    <row r="614" spans="1:10" ht="20.399999999999999" x14ac:dyDescent="0.3">
      <c r="A614" s="142" t="s">
        <v>64</v>
      </c>
      <c r="B614" s="235"/>
      <c r="C614" s="235"/>
      <c r="D614" s="148" t="s">
        <v>234</v>
      </c>
      <c r="E614" s="248"/>
      <c r="F614" s="117" t="s">
        <v>44</v>
      </c>
      <c r="G614" s="166"/>
      <c r="H614" s="250"/>
      <c r="I614" s="246"/>
      <c r="J614" s="250"/>
    </row>
    <row r="615" spans="1:10" x14ac:dyDescent="0.3">
      <c r="A615" s="142" t="s">
        <v>64</v>
      </c>
      <c r="B615" s="235"/>
      <c r="C615" s="235"/>
      <c r="D615" s="148" t="s">
        <v>234</v>
      </c>
      <c r="E615" s="248"/>
      <c r="F615" s="118" t="s">
        <v>42</v>
      </c>
      <c r="G615" s="166"/>
      <c r="H615" s="250"/>
      <c r="I615" s="246"/>
      <c r="J615" s="250"/>
    </row>
    <row r="616" spans="1:10" x14ac:dyDescent="0.3">
      <c r="A616" s="142" t="s">
        <v>64</v>
      </c>
      <c r="B616" s="235"/>
      <c r="C616" s="235"/>
      <c r="D616" s="148" t="s">
        <v>234</v>
      </c>
      <c r="E616" s="248"/>
      <c r="F616" s="117" t="s">
        <v>147</v>
      </c>
      <c r="G616" s="166"/>
      <c r="H616" s="250"/>
      <c r="I616" s="246"/>
      <c r="J616" s="250"/>
    </row>
    <row r="617" spans="1:10" ht="14.4" customHeight="1" x14ac:dyDescent="0.3">
      <c r="A617" s="142" t="s">
        <v>64</v>
      </c>
      <c r="B617" s="236"/>
      <c r="C617" s="236"/>
      <c r="D617" s="149"/>
      <c r="E617" s="137"/>
      <c r="F617" s="119"/>
      <c r="G617" s="167"/>
      <c r="H617" s="188"/>
      <c r="I617" s="189"/>
      <c r="J617" s="189"/>
    </row>
    <row r="618" spans="1:10" s="5" customFormat="1" ht="14.4" customHeight="1" x14ac:dyDescent="0.3">
      <c r="A618" s="142" t="s">
        <v>64</v>
      </c>
      <c r="B618" s="236"/>
      <c r="C618" s="236"/>
      <c r="D618" s="148">
        <v>4.0999999999999996</v>
      </c>
      <c r="E618" s="247" t="s">
        <v>235</v>
      </c>
      <c r="F618" s="245"/>
      <c r="G618" s="243"/>
      <c r="H618" s="190" t="s">
        <v>52</v>
      </c>
      <c r="I618" s="191" t="e">
        <f>COUNTIF(I572:I616,"Exceeds")/COUNTA(I572:I616)</f>
        <v>#DIV/0!</v>
      </c>
      <c r="J618" s="1"/>
    </row>
    <row r="619" spans="1:10" s="5" customFormat="1" ht="14.4" customHeight="1" x14ac:dyDescent="0.3">
      <c r="A619" s="142" t="s">
        <v>64</v>
      </c>
      <c r="B619" s="236"/>
      <c r="C619" s="236"/>
      <c r="D619" s="148">
        <v>4.0999999999999996</v>
      </c>
      <c r="E619" s="247"/>
      <c r="F619" s="245"/>
      <c r="G619" s="243"/>
      <c r="H619" s="190" t="s">
        <v>53</v>
      </c>
      <c r="I619" s="191" t="e">
        <f>COUNTIF(I572:I616,"Meets")/COUNTA(I572:I616)</f>
        <v>#DIV/0!</v>
      </c>
      <c r="J619" s="1"/>
    </row>
    <row r="620" spans="1:10" s="5" customFormat="1" ht="14.4" customHeight="1" x14ac:dyDescent="0.3">
      <c r="A620" s="142" t="s">
        <v>64</v>
      </c>
      <c r="B620" s="236"/>
      <c r="C620" s="236"/>
      <c r="D620" s="148">
        <v>4.0999999999999996</v>
      </c>
      <c r="E620" s="247"/>
      <c r="F620" s="245"/>
      <c r="G620" s="243"/>
      <c r="H620" s="190" t="s">
        <v>54</v>
      </c>
      <c r="I620" s="191" t="e">
        <f>COUNTIF(I572:I616,"Needs Action")/COUNTA(I572:I616)</f>
        <v>#DIV/0!</v>
      </c>
      <c r="J620" s="1"/>
    </row>
    <row r="621" spans="1:10" s="5" customFormat="1" ht="14.4" customHeight="1" x14ac:dyDescent="0.3">
      <c r="A621" s="142" t="s">
        <v>64</v>
      </c>
      <c r="B621" s="236"/>
      <c r="C621" s="236"/>
      <c r="D621" s="148">
        <v>4.0999999999999996</v>
      </c>
      <c r="E621" s="247"/>
      <c r="F621" s="245"/>
      <c r="G621" s="243"/>
      <c r="H621" s="190" t="s">
        <v>80</v>
      </c>
      <c r="I621" s="192">
        <f>COUNTIF(J572:J616,"Yes")/COUNTA(J572:J616)</f>
        <v>0</v>
      </c>
      <c r="J621" s="1"/>
    </row>
    <row r="622" spans="1:10" s="5" customFormat="1" ht="14.4" customHeight="1" x14ac:dyDescent="0.3">
      <c r="A622" s="142" t="s">
        <v>64</v>
      </c>
      <c r="B622" s="236"/>
      <c r="C622" s="236"/>
      <c r="D622" s="148">
        <v>4.0999999999999996</v>
      </c>
      <c r="E622" s="247"/>
      <c r="F622" s="245"/>
      <c r="G622" s="243"/>
      <c r="H622" s="190" t="s">
        <v>56</v>
      </c>
      <c r="I622" s="192" t="e">
        <f>COUNTIF(I572:I616,"Not Applicable")/COUNTA(I572:I616)</f>
        <v>#DIV/0!</v>
      </c>
      <c r="J622" s="1"/>
    </row>
    <row r="623" spans="1:10" s="5" customFormat="1" ht="14.4" customHeight="1" x14ac:dyDescent="0.3">
      <c r="A623" s="142" t="s">
        <v>64</v>
      </c>
      <c r="B623" s="236"/>
      <c r="C623" s="236"/>
      <c r="D623" s="149"/>
      <c r="E623" s="138"/>
      <c r="F623" s="119"/>
      <c r="G623" s="167"/>
      <c r="H623" s="188"/>
      <c r="I623" s="193"/>
      <c r="J623" s="193"/>
    </row>
    <row r="624" spans="1:10" s="5" customFormat="1" ht="80.400000000000006" customHeight="1" x14ac:dyDescent="0.3">
      <c r="A624" s="142" t="s">
        <v>64</v>
      </c>
      <c r="B624" s="236"/>
      <c r="C624" s="236"/>
      <c r="D624" s="148">
        <v>4.0999999999999996</v>
      </c>
      <c r="E624" s="247" t="s">
        <v>236</v>
      </c>
      <c r="F624" s="114" t="s">
        <v>237</v>
      </c>
      <c r="G624" s="168"/>
      <c r="H624" s="194" t="s">
        <v>59</v>
      </c>
      <c r="I624" s="1" t="e">
        <f>IF((I618+I619+I622)&gt;=80%,"Yes","No")</f>
        <v>#DIV/0!</v>
      </c>
      <c r="J624" s="1"/>
    </row>
    <row r="625" spans="1:10" s="5" customFormat="1" ht="16.2" customHeight="1" x14ac:dyDescent="0.3">
      <c r="A625" s="142" t="s">
        <v>64</v>
      </c>
      <c r="B625" s="236"/>
      <c r="C625" s="236"/>
      <c r="D625" s="148">
        <v>4.0999999999999996</v>
      </c>
      <c r="E625" s="247"/>
      <c r="F625" s="237"/>
      <c r="G625" s="240"/>
      <c r="H625" s="194" t="s">
        <v>61</v>
      </c>
      <c r="I625" s="1" t="str">
        <f>IF(I621&gt;0,"Yes","No")</f>
        <v>No</v>
      </c>
      <c r="J625" s="1"/>
    </row>
    <row r="626" spans="1:10" s="5" customFormat="1" ht="16.2" customHeight="1" x14ac:dyDescent="0.3">
      <c r="A626" s="142" t="s">
        <v>64</v>
      </c>
      <c r="B626" s="236"/>
      <c r="C626" s="236"/>
      <c r="D626" s="148">
        <v>4.0999999999999996</v>
      </c>
      <c r="E626" s="247"/>
      <c r="F626" s="238"/>
      <c r="G626" s="241"/>
      <c r="H626" s="194" t="s">
        <v>63</v>
      </c>
      <c r="I626" s="1" t="e">
        <f>IF(AND(I624="Yes", I625="No"), "Yes", "No")</f>
        <v>#DIV/0!</v>
      </c>
      <c r="J626" s="1"/>
    </row>
    <row r="627" spans="1:10" s="5" customFormat="1" ht="16.2" customHeight="1" x14ac:dyDescent="0.3">
      <c r="A627" s="142" t="s">
        <v>64</v>
      </c>
      <c r="B627" s="236"/>
      <c r="C627" s="236"/>
      <c r="D627" s="148">
        <v>4.0999999999999996</v>
      </c>
      <c r="E627" s="247"/>
      <c r="F627" s="238"/>
      <c r="G627" s="241"/>
      <c r="H627" s="194" t="s">
        <v>65</v>
      </c>
      <c r="I627" s="1" t="e">
        <f>IF(I622=100%, "Not Applicable","Applicable")</f>
        <v>#DIV/0!</v>
      </c>
      <c r="J627" s="1"/>
    </row>
    <row r="628" spans="1:10" s="5" customFormat="1" ht="16.2" customHeight="1" x14ac:dyDescent="0.3">
      <c r="A628" s="142" t="s">
        <v>64</v>
      </c>
      <c r="B628" s="236"/>
      <c r="C628" s="236"/>
      <c r="D628" s="148">
        <v>4.0999999999999996</v>
      </c>
      <c r="E628" s="247"/>
      <c r="F628" s="239"/>
      <c r="G628" s="242"/>
      <c r="H628" s="194" t="s">
        <v>67</v>
      </c>
      <c r="I628" s="1" t="e">
        <f>(IF(I627="Not Applicable","Not Applicable",(IF(AND(I626="Yes",I627="Applicable"),"Present","Not Present"))))</f>
        <v>#DIV/0!</v>
      </c>
      <c r="J628" s="1"/>
    </row>
    <row r="629" spans="1:10" x14ac:dyDescent="0.3">
      <c r="A629" s="142" t="s">
        <v>64</v>
      </c>
      <c r="B629" s="236"/>
      <c r="C629" s="236"/>
      <c r="D629" s="149"/>
      <c r="E629" s="138"/>
      <c r="F629" s="119"/>
      <c r="G629" s="167"/>
      <c r="H629" s="196"/>
      <c r="I629" s="195"/>
      <c r="J629" s="189"/>
    </row>
    <row r="630" spans="1:10" ht="16.2" x14ac:dyDescent="0.3">
      <c r="A630" s="142" t="s">
        <v>64</v>
      </c>
      <c r="B630" s="145" t="s">
        <v>38</v>
      </c>
      <c r="C630" s="145"/>
      <c r="D630" s="146">
        <v>4.2</v>
      </c>
      <c r="E630" s="135" t="s">
        <v>863</v>
      </c>
      <c r="F630" s="116" t="s">
        <v>29</v>
      </c>
      <c r="G630" s="170"/>
      <c r="H630" s="184"/>
      <c r="I630" s="185"/>
      <c r="J630" s="185"/>
    </row>
    <row r="631" spans="1:10" ht="41.4" x14ac:dyDescent="0.3">
      <c r="A631" s="142" t="s">
        <v>64</v>
      </c>
      <c r="B631" s="147" t="s">
        <v>38</v>
      </c>
      <c r="C631" s="147"/>
      <c r="D631" s="148" t="s">
        <v>238</v>
      </c>
      <c r="E631" s="136" t="s">
        <v>864</v>
      </c>
      <c r="F631" s="117" t="s">
        <v>167</v>
      </c>
      <c r="G631" s="166"/>
      <c r="H631" s="186" t="s">
        <v>48</v>
      </c>
      <c r="I631" s="187"/>
      <c r="J631" s="186" t="str">
        <f>IF(AND(H631="Yes",I631="Needs Action"),"Yes","No")</f>
        <v>No</v>
      </c>
    </row>
    <row r="632" spans="1:10" ht="27.6" x14ac:dyDescent="0.3">
      <c r="A632" s="142" t="s">
        <v>64</v>
      </c>
      <c r="B632" s="147" t="s">
        <v>38</v>
      </c>
      <c r="C632" s="147"/>
      <c r="D632" s="148" t="s">
        <v>239</v>
      </c>
      <c r="E632" s="136" t="s">
        <v>865</v>
      </c>
      <c r="F632" s="117" t="s">
        <v>167</v>
      </c>
      <c r="G632" s="166"/>
      <c r="H632" s="186" t="s">
        <v>48</v>
      </c>
      <c r="I632" s="187"/>
      <c r="J632" s="186" t="str">
        <f>IF(AND(H632="Yes",I632="Needs Action"),"Yes","No")</f>
        <v>No</v>
      </c>
    </row>
    <row r="633" spans="1:10" ht="24.6" customHeight="1" x14ac:dyDescent="0.3">
      <c r="A633" s="142" t="s">
        <v>64</v>
      </c>
      <c r="B633" s="235" t="s">
        <v>38</v>
      </c>
      <c r="C633" s="235"/>
      <c r="D633" s="148" t="s">
        <v>240</v>
      </c>
      <c r="E633" s="248" t="s">
        <v>866</v>
      </c>
      <c r="F633" s="117" t="s">
        <v>167</v>
      </c>
      <c r="G633" s="166"/>
      <c r="H633" s="250" t="s">
        <v>48</v>
      </c>
      <c r="I633" s="246"/>
      <c r="J633" s="250" t="str">
        <f>IF(AND(H633="Yes",I633="Needs Action"),"Yes","No")</f>
        <v>No</v>
      </c>
    </row>
    <row r="634" spans="1:10" ht="24.6" customHeight="1" x14ac:dyDescent="0.3">
      <c r="A634" s="142" t="s">
        <v>64</v>
      </c>
      <c r="B634" s="235"/>
      <c r="C634" s="235"/>
      <c r="D634" s="148" t="s">
        <v>240</v>
      </c>
      <c r="E634" s="248"/>
      <c r="F634" s="117" t="s">
        <v>44</v>
      </c>
      <c r="G634" s="166"/>
      <c r="H634" s="250"/>
      <c r="I634" s="246"/>
      <c r="J634" s="250"/>
    </row>
    <row r="635" spans="1:10" ht="55.2" x14ac:dyDescent="0.3">
      <c r="A635" s="142" t="s">
        <v>64</v>
      </c>
      <c r="B635" s="147" t="s">
        <v>38</v>
      </c>
      <c r="C635" s="147"/>
      <c r="D635" s="148" t="s">
        <v>241</v>
      </c>
      <c r="E635" s="136" t="s">
        <v>867</v>
      </c>
      <c r="F635" s="117" t="s">
        <v>167</v>
      </c>
      <c r="G635" s="166"/>
      <c r="H635" s="186" t="s">
        <v>48</v>
      </c>
      <c r="I635" s="187"/>
      <c r="J635" s="186" t="str">
        <f>IF(AND(H635="Yes",I635="Needs Action"),"Yes","No")</f>
        <v>No</v>
      </c>
    </row>
    <row r="636" spans="1:10" ht="41.4" x14ac:dyDescent="0.3">
      <c r="A636" s="142" t="s">
        <v>64</v>
      </c>
      <c r="B636" s="147" t="s">
        <v>38</v>
      </c>
      <c r="C636" s="147"/>
      <c r="D636" s="148" t="s">
        <v>242</v>
      </c>
      <c r="E636" s="136" t="s">
        <v>868</v>
      </c>
      <c r="F636" s="117" t="s">
        <v>167</v>
      </c>
      <c r="G636" s="166"/>
      <c r="H636" s="186" t="s">
        <v>48</v>
      </c>
      <c r="I636" s="187"/>
      <c r="J636" s="186" t="str">
        <f>IF(AND(H636="Yes",I636="Needs Action"),"Yes","No")</f>
        <v>No</v>
      </c>
    </row>
    <row r="637" spans="1:10" ht="27.6" x14ac:dyDescent="0.3">
      <c r="A637" s="142" t="s">
        <v>64</v>
      </c>
      <c r="B637" s="147" t="s">
        <v>38</v>
      </c>
      <c r="C637" s="147"/>
      <c r="D637" s="148" t="s">
        <v>243</v>
      </c>
      <c r="E637" s="136" t="s">
        <v>869</v>
      </c>
      <c r="F637" s="117" t="s">
        <v>167</v>
      </c>
      <c r="G637" s="166"/>
      <c r="H637" s="186" t="s">
        <v>48</v>
      </c>
      <c r="I637" s="187"/>
      <c r="J637" s="186" t="str">
        <f>IF(AND(H637="Yes",I637="Needs Action"),"Yes","No")</f>
        <v>No</v>
      </c>
    </row>
    <row r="638" spans="1:10" x14ac:dyDescent="0.3">
      <c r="A638" s="142" t="s">
        <v>64</v>
      </c>
      <c r="B638" s="235" t="s">
        <v>38</v>
      </c>
      <c r="C638" s="235"/>
      <c r="D638" s="148" t="s">
        <v>244</v>
      </c>
      <c r="E638" s="248" t="s">
        <v>870</v>
      </c>
      <c r="F638" s="117" t="s">
        <v>167</v>
      </c>
      <c r="G638" s="166"/>
      <c r="H638" s="250" t="s">
        <v>48</v>
      </c>
      <c r="I638" s="246"/>
      <c r="J638" s="250" t="str">
        <f>IF(AND(H638="Yes",I638="Needs Action"),"Yes","No")</f>
        <v>No</v>
      </c>
    </row>
    <row r="639" spans="1:10" ht="20.399999999999999" x14ac:dyDescent="0.3">
      <c r="A639" s="142" t="s">
        <v>64</v>
      </c>
      <c r="B639" s="235"/>
      <c r="C639" s="235"/>
      <c r="D639" s="148" t="s">
        <v>244</v>
      </c>
      <c r="E639" s="248"/>
      <c r="F639" s="117" t="s">
        <v>44</v>
      </c>
      <c r="G639" s="166"/>
      <c r="H639" s="250"/>
      <c r="I639" s="246"/>
      <c r="J639" s="250"/>
    </row>
    <row r="640" spans="1:10" x14ac:dyDescent="0.3">
      <c r="A640" s="142" t="s">
        <v>64</v>
      </c>
      <c r="B640" s="235"/>
      <c r="C640" s="235"/>
      <c r="D640" s="148" t="s">
        <v>244</v>
      </c>
      <c r="E640" s="248"/>
      <c r="F640" s="117" t="s">
        <v>147</v>
      </c>
      <c r="G640" s="166"/>
      <c r="H640" s="250"/>
      <c r="I640" s="246"/>
      <c r="J640" s="250"/>
    </row>
    <row r="641" spans="1:10" x14ac:dyDescent="0.3">
      <c r="A641" s="142" t="s">
        <v>64</v>
      </c>
      <c r="B641" s="235" t="s">
        <v>38</v>
      </c>
      <c r="C641" s="235"/>
      <c r="D641" s="148" t="s">
        <v>245</v>
      </c>
      <c r="E641" s="248" t="s">
        <v>871</v>
      </c>
      <c r="F641" s="117" t="s">
        <v>167</v>
      </c>
      <c r="G641" s="166"/>
      <c r="H641" s="250" t="s">
        <v>48</v>
      </c>
      <c r="I641" s="246"/>
      <c r="J641" s="250" t="str">
        <f>IF(AND(H641="Yes",I641="Needs Action"),"Yes","No")</f>
        <v>No</v>
      </c>
    </row>
    <row r="642" spans="1:10" x14ac:dyDescent="0.3">
      <c r="A642" s="142" t="s">
        <v>64</v>
      </c>
      <c r="B642" s="235"/>
      <c r="C642" s="235"/>
      <c r="D642" s="148" t="s">
        <v>245</v>
      </c>
      <c r="E642" s="248"/>
      <c r="F642" s="117" t="s">
        <v>246</v>
      </c>
      <c r="G642" s="166"/>
      <c r="H642" s="250"/>
      <c r="I642" s="246"/>
      <c r="J642" s="250"/>
    </row>
    <row r="643" spans="1:10" x14ac:dyDescent="0.3">
      <c r="A643" s="142" t="s">
        <v>64</v>
      </c>
      <c r="B643" s="235"/>
      <c r="C643" s="235"/>
      <c r="D643" s="148" t="s">
        <v>245</v>
      </c>
      <c r="E643" s="248"/>
      <c r="F643" s="117" t="s">
        <v>727</v>
      </c>
      <c r="G643" s="166"/>
      <c r="H643" s="250"/>
      <c r="I643" s="246"/>
      <c r="J643" s="250"/>
    </row>
    <row r="644" spans="1:10" ht="20.399999999999999" x14ac:dyDescent="0.3">
      <c r="A644" s="142" t="s">
        <v>64</v>
      </c>
      <c r="B644" s="235"/>
      <c r="C644" s="235"/>
      <c r="D644" s="148" t="s">
        <v>245</v>
      </c>
      <c r="E644" s="248"/>
      <c r="F644" s="117" t="s">
        <v>44</v>
      </c>
      <c r="G644" s="166"/>
      <c r="H644" s="250"/>
      <c r="I644" s="246"/>
      <c r="J644" s="250"/>
    </row>
    <row r="645" spans="1:10" ht="24.6" customHeight="1" x14ac:dyDescent="0.3">
      <c r="A645" s="142" t="s">
        <v>64</v>
      </c>
      <c r="B645" s="235" t="s">
        <v>38</v>
      </c>
      <c r="C645" s="235"/>
      <c r="D645" s="148" t="s">
        <v>247</v>
      </c>
      <c r="E645" s="248" t="s">
        <v>872</v>
      </c>
      <c r="F645" s="117" t="s">
        <v>73</v>
      </c>
      <c r="G645" s="166"/>
      <c r="H645" s="250" t="s">
        <v>48</v>
      </c>
      <c r="I645" s="246"/>
      <c r="J645" s="250" t="str">
        <f>IF(AND(H645="Yes",I645="Needs Action"),"Yes","No")</f>
        <v>No</v>
      </c>
    </row>
    <row r="646" spans="1:10" ht="24.6" customHeight="1" x14ac:dyDescent="0.3">
      <c r="A646" s="142" t="s">
        <v>64</v>
      </c>
      <c r="B646" s="235"/>
      <c r="C646" s="235"/>
      <c r="D646" s="148" t="s">
        <v>247</v>
      </c>
      <c r="E646" s="248"/>
      <c r="F646" s="117" t="s">
        <v>167</v>
      </c>
      <c r="G646" s="166"/>
      <c r="H646" s="250"/>
      <c r="I646" s="246"/>
      <c r="J646" s="250"/>
    </row>
    <row r="647" spans="1:10" ht="24.6" customHeight="1" x14ac:dyDescent="0.3">
      <c r="A647" s="142" t="s">
        <v>64</v>
      </c>
      <c r="B647" s="235"/>
      <c r="C647" s="235"/>
      <c r="D647" s="148" t="s">
        <v>247</v>
      </c>
      <c r="E647" s="248"/>
      <c r="F647" s="117" t="s">
        <v>84</v>
      </c>
      <c r="G647" s="166"/>
      <c r="H647" s="250"/>
      <c r="I647" s="246"/>
      <c r="J647" s="250"/>
    </row>
    <row r="648" spans="1:10" ht="14.4" customHeight="1" x14ac:dyDescent="0.3">
      <c r="A648" s="142" t="s">
        <v>64</v>
      </c>
      <c r="B648" s="236"/>
      <c r="C648" s="236"/>
      <c r="D648" s="149"/>
      <c r="E648" s="137"/>
      <c r="F648" s="119"/>
      <c r="G648" s="167"/>
      <c r="H648" s="188"/>
      <c r="I648" s="189"/>
      <c r="J648" s="189"/>
    </row>
    <row r="649" spans="1:10" s="5" customFormat="1" ht="14.4" customHeight="1" x14ac:dyDescent="0.3">
      <c r="A649" s="142" t="s">
        <v>64</v>
      </c>
      <c r="B649" s="236"/>
      <c r="C649" s="236"/>
      <c r="D649" s="148">
        <v>4.2</v>
      </c>
      <c r="E649" s="247" t="s">
        <v>248</v>
      </c>
      <c r="F649" s="245"/>
      <c r="G649" s="243"/>
      <c r="H649" s="190" t="s">
        <v>52</v>
      </c>
      <c r="I649" s="191" t="e">
        <f>COUNTIF(I631:I647,"Exceeds")/COUNTA(I631:I647)</f>
        <v>#DIV/0!</v>
      </c>
      <c r="J649" s="1"/>
    </row>
    <row r="650" spans="1:10" s="5" customFormat="1" ht="14.4" customHeight="1" x14ac:dyDescent="0.3">
      <c r="A650" s="142" t="s">
        <v>64</v>
      </c>
      <c r="B650" s="236"/>
      <c r="C650" s="236"/>
      <c r="D650" s="148">
        <v>4.2</v>
      </c>
      <c r="E650" s="247"/>
      <c r="F650" s="245"/>
      <c r="G650" s="243"/>
      <c r="H650" s="190" t="s">
        <v>53</v>
      </c>
      <c r="I650" s="191" t="e">
        <f>COUNTIF(I631:I647,"Meets")/COUNTA(I631:I647)</f>
        <v>#DIV/0!</v>
      </c>
      <c r="J650" s="1"/>
    </row>
    <row r="651" spans="1:10" s="5" customFormat="1" ht="14.4" customHeight="1" x14ac:dyDescent="0.3">
      <c r="A651" s="142" t="s">
        <v>64</v>
      </c>
      <c r="B651" s="236"/>
      <c r="C651" s="236"/>
      <c r="D651" s="148">
        <v>4.2</v>
      </c>
      <c r="E651" s="247"/>
      <c r="F651" s="245"/>
      <c r="G651" s="243"/>
      <c r="H651" s="190" t="s">
        <v>54</v>
      </c>
      <c r="I651" s="191" t="e">
        <f>COUNTIF(I631:I647,"Needs Action")/COUNTA(I631:I647)</f>
        <v>#DIV/0!</v>
      </c>
      <c r="J651" s="1"/>
    </row>
    <row r="652" spans="1:10" s="5" customFormat="1" ht="14.4" customHeight="1" x14ac:dyDescent="0.3">
      <c r="A652" s="142" t="s">
        <v>64</v>
      </c>
      <c r="B652" s="236"/>
      <c r="C652" s="236"/>
      <c r="D652" s="148">
        <v>4.2</v>
      </c>
      <c r="E652" s="247"/>
      <c r="F652" s="245"/>
      <c r="G652" s="243"/>
      <c r="H652" s="190" t="s">
        <v>80</v>
      </c>
      <c r="I652" s="192">
        <f>COUNTIF(J631:J647,"Yes")/COUNTA(J631:J647)</f>
        <v>0</v>
      </c>
      <c r="J652" s="1"/>
    </row>
    <row r="653" spans="1:10" s="5" customFormat="1" ht="14.4" customHeight="1" x14ac:dyDescent="0.3">
      <c r="A653" s="142" t="s">
        <v>64</v>
      </c>
      <c r="B653" s="236"/>
      <c r="C653" s="236"/>
      <c r="D653" s="148">
        <v>4.2</v>
      </c>
      <c r="E653" s="247"/>
      <c r="F653" s="245"/>
      <c r="G653" s="243"/>
      <c r="H653" s="190" t="s">
        <v>56</v>
      </c>
      <c r="I653" s="192" t="e">
        <f>COUNTIF(I631:I647,"Not Applicable")/COUNTA(I631:I647)</f>
        <v>#DIV/0!</v>
      </c>
      <c r="J653" s="1"/>
    </row>
    <row r="654" spans="1:10" s="5" customFormat="1" ht="14.4" customHeight="1" x14ac:dyDescent="0.3">
      <c r="A654" s="142" t="s">
        <v>64</v>
      </c>
      <c r="B654" s="236"/>
      <c r="C654" s="236"/>
      <c r="D654" s="149"/>
      <c r="E654" s="138"/>
      <c r="F654" s="119"/>
      <c r="G654" s="167"/>
      <c r="H654" s="188"/>
      <c r="I654" s="193"/>
      <c r="J654" s="193"/>
    </row>
    <row r="655" spans="1:10" s="5" customFormat="1" ht="78.599999999999994" customHeight="1" x14ac:dyDescent="0.3">
      <c r="A655" s="142" t="s">
        <v>64</v>
      </c>
      <c r="B655" s="236"/>
      <c r="C655" s="236"/>
      <c r="D655" s="148">
        <v>4.2</v>
      </c>
      <c r="E655" s="247" t="s">
        <v>249</v>
      </c>
      <c r="F655" s="114" t="s">
        <v>250</v>
      </c>
      <c r="G655" s="168"/>
      <c r="H655" s="194" t="s">
        <v>59</v>
      </c>
      <c r="I655" s="1" t="e">
        <f>IF((I649+I650+I653)&gt;=80%,"Yes","No")</f>
        <v>#DIV/0!</v>
      </c>
      <c r="J655" s="1"/>
    </row>
    <row r="656" spans="1:10" s="5" customFormat="1" ht="16.2" customHeight="1" x14ac:dyDescent="0.3">
      <c r="A656" s="142" t="s">
        <v>64</v>
      </c>
      <c r="B656" s="236"/>
      <c r="C656" s="236"/>
      <c r="D656" s="148">
        <v>4.2</v>
      </c>
      <c r="E656" s="247"/>
      <c r="F656" s="237"/>
      <c r="G656" s="240"/>
      <c r="H656" s="194" t="s">
        <v>61</v>
      </c>
      <c r="I656" s="1" t="str">
        <f>IF(I652&gt;0,"Yes","No")</f>
        <v>No</v>
      </c>
      <c r="J656" s="1"/>
    </row>
    <row r="657" spans="1:10" s="5" customFormat="1" ht="16.2" customHeight="1" x14ac:dyDescent="0.3">
      <c r="A657" s="142" t="s">
        <v>64</v>
      </c>
      <c r="B657" s="236"/>
      <c r="C657" s="236"/>
      <c r="D657" s="148">
        <v>4.2</v>
      </c>
      <c r="E657" s="247"/>
      <c r="F657" s="238"/>
      <c r="G657" s="241"/>
      <c r="H657" s="194" t="s">
        <v>63</v>
      </c>
      <c r="I657" s="1" t="e">
        <f>IF(AND(I655="Yes", I656="No"), "Yes", "No")</f>
        <v>#DIV/0!</v>
      </c>
      <c r="J657" s="1"/>
    </row>
    <row r="658" spans="1:10" s="5" customFormat="1" ht="16.2" customHeight="1" x14ac:dyDescent="0.3">
      <c r="A658" s="142" t="s">
        <v>64</v>
      </c>
      <c r="B658" s="236"/>
      <c r="C658" s="236"/>
      <c r="D658" s="148">
        <v>4.2</v>
      </c>
      <c r="E658" s="247"/>
      <c r="F658" s="238"/>
      <c r="G658" s="241"/>
      <c r="H658" s="194" t="s">
        <v>65</v>
      </c>
      <c r="I658" s="1" t="e">
        <f>IF(I653=100%, "Not Applicable","Applicable")</f>
        <v>#DIV/0!</v>
      </c>
      <c r="J658" s="1"/>
    </row>
    <row r="659" spans="1:10" s="5" customFormat="1" ht="16.2" customHeight="1" x14ac:dyDescent="0.3">
      <c r="A659" s="142" t="s">
        <v>64</v>
      </c>
      <c r="B659" s="236"/>
      <c r="C659" s="236"/>
      <c r="D659" s="148">
        <v>4.2</v>
      </c>
      <c r="E659" s="247"/>
      <c r="F659" s="239"/>
      <c r="G659" s="242"/>
      <c r="H659" s="194" t="s">
        <v>67</v>
      </c>
      <c r="I659" s="1" t="e">
        <f>(IF(I658="Not Applicable","Not Applicable",(IF(AND(I657="Yes",I658="Applicable"),"Present","Not Present"))))</f>
        <v>#DIV/0!</v>
      </c>
      <c r="J659" s="1"/>
    </row>
    <row r="660" spans="1:10" x14ac:dyDescent="0.3">
      <c r="A660" s="142" t="s">
        <v>64</v>
      </c>
      <c r="B660" s="236"/>
      <c r="C660" s="236"/>
      <c r="D660" s="149"/>
      <c r="E660" s="138"/>
      <c r="F660" s="119"/>
      <c r="G660" s="167"/>
      <c r="H660" s="196"/>
      <c r="I660" s="195"/>
      <c r="J660" s="189"/>
    </row>
    <row r="661" spans="1:10" ht="16.2" x14ac:dyDescent="0.3">
      <c r="A661" s="142" t="s">
        <v>64</v>
      </c>
      <c r="B661" s="145" t="s">
        <v>38</v>
      </c>
      <c r="C661" s="145" t="s">
        <v>726</v>
      </c>
      <c r="D661" s="146">
        <v>4.3</v>
      </c>
      <c r="E661" s="135" t="s">
        <v>873</v>
      </c>
      <c r="F661" s="116" t="s">
        <v>29</v>
      </c>
      <c r="G661" s="170"/>
      <c r="H661" s="184"/>
      <c r="I661" s="185"/>
      <c r="J661" s="185"/>
    </row>
    <row r="662" spans="1:10" ht="15.6" customHeight="1" x14ac:dyDescent="0.3">
      <c r="A662" s="142" t="s">
        <v>64</v>
      </c>
      <c r="B662" s="235" t="s">
        <v>38</v>
      </c>
      <c r="C662" s="235" t="s">
        <v>726</v>
      </c>
      <c r="D662" s="148" t="s">
        <v>251</v>
      </c>
      <c r="E662" s="249" t="s">
        <v>874</v>
      </c>
      <c r="F662" s="117" t="s">
        <v>40</v>
      </c>
      <c r="G662" s="166"/>
      <c r="H662" s="250" t="s">
        <v>48</v>
      </c>
      <c r="I662" s="246"/>
      <c r="J662" s="250" t="str">
        <f>IF(AND(H662="Yes",I662="Needs Action"),"Yes","No")</f>
        <v>No</v>
      </c>
    </row>
    <row r="663" spans="1:10" x14ac:dyDescent="0.3">
      <c r="A663" s="142" t="s">
        <v>64</v>
      </c>
      <c r="B663" s="235"/>
      <c r="C663" s="235"/>
      <c r="D663" s="148" t="s">
        <v>251</v>
      </c>
      <c r="E663" s="249"/>
      <c r="F663" s="117" t="s">
        <v>167</v>
      </c>
      <c r="G663" s="166"/>
      <c r="H663" s="250"/>
      <c r="I663" s="246"/>
      <c r="J663" s="250"/>
    </row>
    <row r="664" spans="1:10" ht="20.399999999999999" x14ac:dyDescent="0.3">
      <c r="A664" s="142" t="s">
        <v>64</v>
      </c>
      <c r="B664" s="235"/>
      <c r="C664" s="235"/>
      <c r="D664" s="148" t="s">
        <v>251</v>
      </c>
      <c r="E664" s="249"/>
      <c r="F664" s="117" t="s">
        <v>44</v>
      </c>
      <c r="G664" s="166"/>
      <c r="H664" s="250"/>
      <c r="I664" s="246"/>
      <c r="J664" s="250"/>
    </row>
    <row r="665" spans="1:10" x14ac:dyDescent="0.3">
      <c r="A665" s="142" t="s">
        <v>64</v>
      </c>
      <c r="B665" s="235"/>
      <c r="C665" s="235"/>
      <c r="D665" s="148" t="s">
        <v>251</v>
      </c>
      <c r="E665" s="249"/>
      <c r="F665" s="118" t="s">
        <v>42</v>
      </c>
      <c r="G665" s="166"/>
      <c r="H665" s="250"/>
      <c r="I665" s="246"/>
      <c r="J665" s="250"/>
    </row>
    <row r="666" spans="1:10" x14ac:dyDescent="0.3">
      <c r="A666" s="142" t="s">
        <v>64</v>
      </c>
      <c r="B666" s="235"/>
      <c r="C666" s="235"/>
      <c r="D666" s="148" t="s">
        <v>251</v>
      </c>
      <c r="E666" s="249"/>
      <c r="F666" s="117" t="s">
        <v>147</v>
      </c>
      <c r="G666" s="166"/>
      <c r="H666" s="250"/>
      <c r="I666" s="246"/>
      <c r="J666" s="250"/>
    </row>
    <row r="667" spans="1:10" x14ac:dyDescent="0.3">
      <c r="A667" s="142" t="s">
        <v>64</v>
      </c>
      <c r="B667" s="235" t="s">
        <v>38</v>
      </c>
      <c r="C667" s="235" t="s">
        <v>726</v>
      </c>
      <c r="D667" s="148" t="s">
        <v>252</v>
      </c>
      <c r="E667" s="248" t="s">
        <v>875</v>
      </c>
      <c r="F667" s="117" t="s">
        <v>167</v>
      </c>
      <c r="G667" s="166"/>
      <c r="H667" s="250" t="s">
        <v>48</v>
      </c>
      <c r="I667" s="246"/>
      <c r="J667" s="250" t="str">
        <f>IF(AND(H667="Yes",I667="Needs Action"),"Yes","No")</f>
        <v>No</v>
      </c>
    </row>
    <row r="668" spans="1:10" ht="20.399999999999999" x14ac:dyDescent="0.3">
      <c r="A668" s="142" t="s">
        <v>64</v>
      </c>
      <c r="B668" s="235"/>
      <c r="C668" s="235"/>
      <c r="D668" s="148" t="s">
        <v>252</v>
      </c>
      <c r="E668" s="248"/>
      <c r="F668" s="117" t="s">
        <v>44</v>
      </c>
      <c r="G668" s="166"/>
      <c r="H668" s="250"/>
      <c r="I668" s="246"/>
      <c r="J668" s="250"/>
    </row>
    <row r="669" spans="1:10" x14ac:dyDescent="0.3">
      <c r="A669" s="142" t="s">
        <v>64</v>
      </c>
      <c r="B669" s="235"/>
      <c r="C669" s="235"/>
      <c r="D669" s="148" t="s">
        <v>252</v>
      </c>
      <c r="E669" s="248"/>
      <c r="F669" s="118" t="s">
        <v>42</v>
      </c>
      <c r="G669" s="166"/>
      <c r="H669" s="250"/>
      <c r="I669" s="246"/>
      <c r="J669" s="250"/>
    </row>
    <row r="670" spans="1:10" x14ac:dyDescent="0.3">
      <c r="A670" s="142" t="s">
        <v>64</v>
      </c>
      <c r="B670" s="235"/>
      <c r="C670" s="235"/>
      <c r="D670" s="148" t="s">
        <v>252</v>
      </c>
      <c r="E670" s="248"/>
      <c r="F670" s="117" t="s">
        <v>147</v>
      </c>
      <c r="G670" s="166"/>
      <c r="H670" s="250"/>
      <c r="I670" s="246"/>
      <c r="J670" s="250"/>
    </row>
    <row r="671" spans="1:10" x14ac:dyDescent="0.3">
      <c r="A671" s="142" t="s">
        <v>64</v>
      </c>
      <c r="B671" s="235" t="s">
        <v>38</v>
      </c>
      <c r="C671" s="235" t="s">
        <v>726</v>
      </c>
      <c r="D671" s="148" t="s">
        <v>253</v>
      </c>
      <c r="E671" s="248" t="s">
        <v>876</v>
      </c>
      <c r="F671" s="117" t="s">
        <v>40</v>
      </c>
      <c r="G671" s="166"/>
      <c r="H671" s="250" t="s">
        <v>48</v>
      </c>
      <c r="I671" s="246"/>
      <c r="J671" s="250" t="str">
        <f>IF(AND(H671="Yes",I671="Needs Action"),"Yes","No")</f>
        <v>No</v>
      </c>
    </row>
    <row r="672" spans="1:10" x14ac:dyDescent="0.3">
      <c r="A672" s="142" t="s">
        <v>64</v>
      </c>
      <c r="B672" s="235"/>
      <c r="C672" s="235"/>
      <c r="D672" s="148" t="s">
        <v>253</v>
      </c>
      <c r="E672" s="248"/>
      <c r="F672" s="117" t="s">
        <v>167</v>
      </c>
      <c r="G672" s="166"/>
      <c r="H672" s="250"/>
      <c r="I672" s="246"/>
      <c r="J672" s="250"/>
    </row>
    <row r="673" spans="1:10" ht="20.399999999999999" x14ac:dyDescent="0.3">
      <c r="A673" s="142" t="s">
        <v>64</v>
      </c>
      <c r="B673" s="235"/>
      <c r="C673" s="235"/>
      <c r="D673" s="148" t="s">
        <v>253</v>
      </c>
      <c r="E673" s="248"/>
      <c r="F673" s="117" t="s">
        <v>44</v>
      </c>
      <c r="G673" s="166"/>
      <c r="H673" s="250"/>
      <c r="I673" s="246"/>
      <c r="J673" s="250"/>
    </row>
    <row r="674" spans="1:10" x14ac:dyDescent="0.3">
      <c r="A674" s="142" t="s">
        <v>64</v>
      </c>
      <c r="B674" s="235"/>
      <c r="C674" s="235"/>
      <c r="D674" s="148" t="s">
        <v>253</v>
      </c>
      <c r="E674" s="248"/>
      <c r="F674" s="117" t="s">
        <v>73</v>
      </c>
      <c r="G674" s="166"/>
      <c r="H674" s="250"/>
      <c r="I674" s="246"/>
      <c r="J674" s="250"/>
    </row>
    <row r="675" spans="1:10" x14ac:dyDescent="0.3">
      <c r="A675" s="142" t="s">
        <v>64</v>
      </c>
      <c r="B675" s="235"/>
      <c r="C675" s="235"/>
      <c r="D675" s="148" t="s">
        <v>253</v>
      </c>
      <c r="E675" s="248"/>
      <c r="F675" s="118" t="s">
        <v>42</v>
      </c>
      <c r="G675" s="166"/>
      <c r="H675" s="250"/>
      <c r="I675" s="246"/>
      <c r="J675" s="250"/>
    </row>
    <row r="676" spans="1:10" x14ac:dyDescent="0.3">
      <c r="A676" s="142" t="s">
        <v>64</v>
      </c>
      <c r="B676" s="235" t="s">
        <v>38</v>
      </c>
      <c r="C676" s="235" t="s">
        <v>726</v>
      </c>
      <c r="D676" s="148" t="s">
        <v>254</v>
      </c>
      <c r="E676" s="248" t="s">
        <v>877</v>
      </c>
      <c r="F676" s="117" t="s">
        <v>167</v>
      </c>
      <c r="G676" s="166"/>
      <c r="H676" s="250" t="s">
        <v>48</v>
      </c>
      <c r="I676" s="246"/>
      <c r="J676" s="250" t="str">
        <f>IF(AND(H676="Yes",I676="Needs Action"),"Yes","No")</f>
        <v>No</v>
      </c>
    </row>
    <row r="677" spans="1:10" x14ac:dyDescent="0.3">
      <c r="A677" s="142" t="s">
        <v>64</v>
      </c>
      <c r="B677" s="235"/>
      <c r="C677" s="235"/>
      <c r="D677" s="148" t="s">
        <v>254</v>
      </c>
      <c r="E677" s="248"/>
      <c r="F677" s="117" t="s">
        <v>73</v>
      </c>
      <c r="G677" s="166"/>
      <c r="H677" s="250"/>
      <c r="I677" s="246"/>
      <c r="J677" s="250"/>
    </row>
    <row r="678" spans="1:10" x14ac:dyDescent="0.3">
      <c r="A678" s="142" t="s">
        <v>64</v>
      </c>
      <c r="B678" s="235"/>
      <c r="C678" s="235"/>
      <c r="D678" s="148" t="s">
        <v>254</v>
      </c>
      <c r="E678" s="248"/>
      <c r="F678" s="117" t="s">
        <v>88</v>
      </c>
      <c r="G678" s="166"/>
      <c r="H678" s="250"/>
      <c r="I678" s="246"/>
      <c r="J678" s="250"/>
    </row>
    <row r="679" spans="1:10" ht="28.95" customHeight="1" x14ac:dyDescent="0.3">
      <c r="A679" s="142" t="s">
        <v>64</v>
      </c>
      <c r="B679" s="235" t="s">
        <v>38</v>
      </c>
      <c r="C679" s="235" t="s">
        <v>726</v>
      </c>
      <c r="D679" s="148" t="s">
        <v>255</v>
      </c>
      <c r="E679" s="248" t="s">
        <v>878</v>
      </c>
      <c r="F679" s="117" t="s">
        <v>167</v>
      </c>
      <c r="G679" s="166"/>
      <c r="H679" s="250" t="s">
        <v>48</v>
      </c>
      <c r="I679" s="246"/>
      <c r="J679" s="250" t="str">
        <f>IF(AND(H679="Yes",I679="Needs Action"),"Yes","No")</f>
        <v>No</v>
      </c>
    </row>
    <row r="680" spans="1:10" ht="28.95" customHeight="1" x14ac:dyDescent="0.3">
      <c r="A680" s="142" t="s">
        <v>64</v>
      </c>
      <c r="B680" s="235"/>
      <c r="C680" s="235"/>
      <c r="D680" s="148" t="s">
        <v>255</v>
      </c>
      <c r="E680" s="248"/>
      <c r="F680" s="117" t="s">
        <v>73</v>
      </c>
      <c r="G680" s="166"/>
      <c r="H680" s="250"/>
      <c r="I680" s="246"/>
      <c r="J680" s="250"/>
    </row>
    <row r="681" spans="1:10" ht="28.95" customHeight="1" x14ac:dyDescent="0.3">
      <c r="A681" s="142" t="s">
        <v>64</v>
      </c>
      <c r="B681" s="235"/>
      <c r="C681" s="235"/>
      <c r="D681" s="148" t="s">
        <v>255</v>
      </c>
      <c r="E681" s="248"/>
      <c r="F681" s="118" t="s">
        <v>42</v>
      </c>
      <c r="G681" s="166"/>
      <c r="H681" s="250"/>
      <c r="I681" s="246"/>
      <c r="J681" s="250"/>
    </row>
    <row r="682" spans="1:10" x14ac:dyDescent="0.3">
      <c r="A682" s="142" t="s">
        <v>64</v>
      </c>
      <c r="B682" s="235" t="s">
        <v>38</v>
      </c>
      <c r="C682" s="235" t="s">
        <v>726</v>
      </c>
      <c r="D682" s="148" t="s">
        <v>256</v>
      </c>
      <c r="E682" s="248" t="s">
        <v>879</v>
      </c>
      <c r="F682" s="117" t="s">
        <v>167</v>
      </c>
      <c r="G682" s="166"/>
      <c r="H682" s="250" t="s">
        <v>48</v>
      </c>
      <c r="I682" s="246"/>
      <c r="J682" s="250" t="str">
        <f>IF(AND(H682="Yes",I682="Needs Action"),"Yes","No")</f>
        <v>No</v>
      </c>
    </row>
    <row r="683" spans="1:10" x14ac:dyDescent="0.3">
      <c r="A683" s="142" t="s">
        <v>64</v>
      </c>
      <c r="B683" s="235"/>
      <c r="C683" s="235"/>
      <c r="D683" s="148" t="s">
        <v>256</v>
      </c>
      <c r="E683" s="248"/>
      <c r="F683" s="117" t="s">
        <v>147</v>
      </c>
      <c r="G683" s="166"/>
      <c r="H683" s="250"/>
      <c r="I683" s="246"/>
      <c r="J683" s="250"/>
    </row>
    <row r="684" spans="1:10" x14ac:dyDescent="0.3">
      <c r="A684" s="142" t="s">
        <v>64</v>
      </c>
      <c r="B684" s="235"/>
      <c r="C684" s="235"/>
      <c r="D684" s="148" t="s">
        <v>256</v>
      </c>
      <c r="E684" s="248"/>
      <c r="F684" s="117" t="s">
        <v>88</v>
      </c>
      <c r="G684" s="166"/>
      <c r="H684" s="250"/>
      <c r="I684" s="246"/>
      <c r="J684" s="250"/>
    </row>
    <row r="685" spans="1:10" x14ac:dyDescent="0.3">
      <c r="A685" s="142" t="s">
        <v>64</v>
      </c>
      <c r="B685" s="235" t="s">
        <v>38</v>
      </c>
      <c r="C685" s="235" t="s">
        <v>726</v>
      </c>
      <c r="D685" s="148" t="s">
        <v>257</v>
      </c>
      <c r="E685" s="248" t="s">
        <v>880</v>
      </c>
      <c r="F685" s="117" t="s">
        <v>73</v>
      </c>
      <c r="G685" s="173"/>
      <c r="H685" s="250" t="s">
        <v>48</v>
      </c>
      <c r="I685" s="246"/>
      <c r="J685" s="250" t="str">
        <f>IF(AND(H685="Yes",I685="Needs Action"),"Yes","No")</f>
        <v>No</v>
      </c>
    </row>
    <row r="686" spans="1:10" x14ac:dyDescent="0.3">
      <c r="A686" s="142" t="s">
        <v>64</v>
      </c>
      <c r="B686" s="235"/>
      <c r="C686" s="235"/>
      <c r="D686" s="148" t="s">
        <v>257</v>
      </c>
      <c r="E686" s="248"/>
      <c r="F686" s="117" t="s">
        <v>167</v>
      </c>
      <c r="G686" s="173"/>
      <c r="H686" s="250"/>
      <c r="I686" s="246"/>
      <c r="J686" s="250"/>
    </row>
    <row r="687" spans="1:10" x14ac:dyDescent="0.3">
      <c r="A687" s="142" t="s">
        <v>64</v>
      </c>
      <c r="B687" s="235"/>
      <c r="C687" s="235"/>
      <c r="D687" s="148" t="s">
        <v>257</v>
      </c>
      <c r="E687" s="248"/>
      <c r="F687" s="117" t="s">
        <v>84</v>
      </c>
      <c r="G687" s="174"/>
      <c r="H687" s="250"/>
      <c r="I687" s="246"/>
      <c r="J687" s="250"/>
    </row>
    <row r="688" spans="1:10" ht="14.4" customHeight="1" x14ac:dyDescent="0.3">
      <c r="A688" s="142" t="s">
        <v>64</v>
      </c>
      <c r="B688" s="236"/>
      <c r="C688" s="236"/>
      <c r="D688" s="149"/>
      <c r="E688" s="137"/>
      <c r="F688" s="119"/>
      <c r="G688" s="167"/>
      <c r="H688" s="188"/>
      <c r="I688" s="189"/>
      <c r="J688" s="189"/>
    </row>
    <row r="689" spans="1:10" s="5" customFormat="1" ht="14.4" customHeight="1" x14ac:dyDescent="0.3">
      <c r="A689" s="142" t="s">
        <v>64</v>
      </c>
      <c r="B689" s="236"/>
      <c r="C689" s="236"/>
      <c r="D689" s="148">
        <v>4.3</v>
      </c>
      <c r="E689" s="247" t="s">
        <v>258</v>
      </c>
      <c r="F689" s="245"/>
      <c r="G689" s="243"/>
      <c r="H689" s="190" t="s">
        <v>52</v>
      </c>
      <c r="I689" s="191" t="e">
        <f>COUNTIF(I662:I687,"Exceeds")/COUNTA(I662:I687)</f>
        <v>#DIV/0!</v>
      </c>
      <c r="J689" s="1"/>
    </row>
    <row r="690" spans="1:10" s="5" customFormat="1" ht="14.4" customHeight="1" x14ac:dyDescent="0.3">
      <c r="A690" s="142" t="s">
        <v>64</v>
      </c>
      <c r="B690" s="236"/>
      <c r="C690" s="236"/>
      <c r="D690" s="148">
        <v>4.3</v>
      </c>
      <c r="E690" s="247"/>
      <c r="F690" s="245"/>
      <c r="G690" s="243"/>
      <c r="H690" s="190" t="s">
        <v>53</v>
      </c>
      <c r="I690" s="191" t="e">
        <f>COUNTIF(I662:I687,"Meets")/COUNTA(I662:I687)</f>
        <v>#DIV/0!</v>
      </c>
      <c r="J690" s="1"/>
    </row>
    <row r="691" spans="1:10" s="5" customFormat="1" ht="14.4" customHeight="1" x14ac:dyDescent="0.3">
      <c r="A691" s="142" t="s">
        <v>64</v>
      </c>
      <c r="B691" s="236"/>
      <c r="C691" s="236"/>
      <c r="D691" s="148">
        <v>4.3</v>
      </c>
      <c r="E691" s="247"/>
      <c r="F691" s="245"/>
      <c r="G691" s="243"/>
      <c r="H691" s="190" t="s">
        <v>54</v>
      </c>
      <c r="I691" s="191" t="e">
        <f>COUNTIF(I662:I687,"Needs Action")/COUNTA(I662:I687)</f>
        <v>#DIV/0!</v>
      </c>
      <c r="J691" s="1"/>
    </row>
    <row r="692" spans="1:10" s="5" customFormat="1" ht="14.4" customHeight="1" x14ac:dyDescent="0.3">
      <c r="A692" s="142" t="s">
        <v>64</v>
      </c>
      <c r="B692" s="236"/>
      <c r="C692" s="236"/>
      <c r="D692" s="148">
        <v>4.3</v>
      </c>
      <c r="E692" s="247"/>
      <c r="F692" s="245"/>
      <c r="G692" s="243"/>
      <c r="H692" s="190" t="s">
        <v>80</v>
      </c>
      <c r="I692" s="192">
        <f>COUNTIF(J662:J687,"Yes")/COUNTA(J662:J687)</f>
        <v>0</v>
      </c>
      <c r="J692" s="1"/>
    </row>
    <row r="693" spans="1:10" s="5" customFormat="1" ht="14.4" customHeight="1" x14ac:dyDescent="0.3">
      <c r="A693" s="142" t="s">
        <v>64</v>
      </c>
      <c r="B693" s="236"/>
      <c r="C693" s="236"/>
      <c r="D693" s="148">
        <v>4.3</v>
      </c>
      <c r="E693" s="247"/>
      <c r="F693" s="245"/>
      <c r="G693" s="243"/>
      <c r="H693" s="190" t="s">
        <v>56</v>
      </c>
      <c r="I693" s="192" t="e">
        <f>COUNTIF(I662:I687,"Not Applicable")/COUNTA(I662:I687)</f>
        <v>#DIV/0!</v>
      </c>
      <c r="J693" s="1"/>
    </row>
    <row r="694" spans="1:10" s="5" customFormat="1" ht="14.4" customHeight="1" x14ac:dyDescent="0.3">
      <c r="A694" s="142" t="s">
        <v>64</v>
      </c>
      <c r="B694" s="236"/>
      <c r="C694" s="236"/>
      <c r="D694" s="149"/>
      <c r="E694" s="138"/>
      <c r="F694" s="119"/>
      <c r="G694" s="167"/>
      <c r="H694" s="188"/>
      <c r="I694" s="193"/>
      <c r="J694" s="193"/>
    </row>
    <row r="695" spans="1:10" s="5" customFormat="1" ht="79.95" customHeight="1" x14ac:dyDescent="0.3">
      <c r="A695" s="142" t="s">
        <v>64</v>
      </c>
      <c r="B695" s="236"/>
      <c r="C695" s="236"/>
      <c r="D695" s="148">
        <v>4.3</v>
      </c>
      <c r="E695" s="247" t="s">
        <v>259</v>
      </c>
      <c r="F695" s="114" t="s">
        <v>260</v>
      </c>
      <c r="G695" s="168"/>
      <c r="H695" s="194" t="s">
        <v>59</v>
      </c>
      <c r="I695" s="1" t="e">
        <f>IF((I689+I690+I693)&gt;=80%,"Yes","No")</f>
        <v>#DIV/0!</v>
      </c>
      <c r="J695" s="1"/>
    </row>
    <row r="696" spans="1:10" s="5" customFormat="1" ht="16.2" customHeight="1" x14ac:dyDescent="0.3">
      <c r="A696" s="142" t="s">
        <v>64</v>
      </c>
      <c r="B696" s="236"/>
      <c r="C696" s="236"/>
      <c r="D696" s="148">
        <v>4.3</v>
      </c>
      <c r="E696" s="247"/>
      <c r="F696" s="237"/>
      <c r="G696" s="240"/>
      <c r="H696" s="194" t="s">
        <v>61</v>
      </c>
      <c r="I696" s="1" t="str">
        <f>IF(I692&gt;0,"Yes","No")</f>
        <v>No</v>
      </c>
      <c r="J696" s="1"/>
    </row>
    <row r="697" spans="1:10" s="5" customFormat="1" ht="16.2" customHeight="1" x14ac:dyDescent="0.3">
      <c r="A697" s="142" t="s">
        <v>64</v>
      </c>
      <c r="B697" s="236"/>
      <c r="C697" s="236"/>
      <c r="D697" s="148">
        <v>4.3</v>
      </c>
      <c r="E697" s="247"/>
      <c r="F697" s="238"/>
      <c r="G697" s="241"/>
      <c r="H697" s="194" t="s">
        <v>63</v>
      </c>
      <c r="I697" s="1" t="e">
        <f>IF(AND(I695="Yes", I696="No"), "Yes", "No")</f>
        <v>#DIV/0!</v>
      </c>
      <c r="J697" s="1"/>
    </row>
    <row r="698" spans="1:10" s="5" customFormat="1" ht="16.2" customHeight="1" x14ac:dyDescent="0.3">
      <c r="A698" s="142" t="s">
        <v>64</v>
      </c>
      <c r="B698" s="236"/>
      <c r="C698" s="236"/>
      <c r="D698" s="148">
        <v>4.3</v>
      </c>
      <c r="E698" s="247"/>
      <c r="F698" s="238"/>
      <c r="G698" s="241"/>
      <c r="H698" s="194" t="s">
        <v>65</v>
      </c>
      <c r="I698" s="1" t="e">
        <f>IF(I693=100%, "Not Applicable","Applicable")</f>
        <v>#DIV/0!</v>
      </c>
      <c r="J698" s="1"/>
    </row>
    <row r="699" spans="1:10" s="5" customFormat="1" ht="16.2" customHeight="1" x14ac:dyDescent="0.3">
      <c r="A699" s="142" t="s">
        <v>64</v>
      </c>
      <c r="B699" s="236"/>
      <c r="C699" s="236"/>
      <c r="D699" s="148">
        <v>4.3</v>
      </c>
      <c r="E699" s="247"/>
      <c r="F699" s="239"/>
      <c r="G699" s="242"/>
      <c r="H699" s="194" t="s">
        <v>67</v>
      </c>
      <c r="I699" s="1" t="e">
        <f>(IF(I698="Not Applicable","Not Applicable",(IF(AND(I697="Yes",I698="Applicable"),"Present","Not Present"))))</f>
        <v>#DIV/0!</v>
      </c>
      <c r="J699" s="1"/>
    </row>
    <row r="700" spans="1:10" x14ac:dyDescent="0.3">
      <c r="A700" s="142" t="s">
        <v>64</v>
      </c>
      <c r="B700" s="236"/>
      <c r="C700" s="236"/>
      <c r="D700" s="149"/>
      <c r="E700" s="138"/>
      <c r="F700" s="119"/>
      <c r="G700" s="167"/>
      <c r="H700" s="196"/>
      <c r="I700" s="195"/>
      <c r="J700" s="189"/>
    </row>
    <row r="701" spans="1:10" ht="16.2" x14ac:dyDescent="0.3">
      <c r="A701" s="142" t="s">
        <v>64</v>
      </c>
      <c r="B701" s="145" t="s">
        <v>38</v>
      </c>
      <c r="C701" s="145" t="s">
        <v>726</v>
      </c>
      <c r="D701" s="146">
        <v>4.4000000000000004</v>
      </c>
      <c r="E701" s="135" t="s">
        <v>881</v>
      </c>
      <c r="F701" s="120"/>
      <c r="G701" s="169"/>
      <c r="H701" s="184"/>
      <c r="I701" s="185"/>
      <c r="J701" s="185"/>
    </row>
    <row r="702" spans="1:10" ht="29.4" customHeight="1" x14ac:dyDescent="0.3">
      <c r="A702" s="142" t="s">
        <v>64</v>
      </c>
      <c r="B702" s="235" t="s">
        <v>261</v>
      </c>
      <c r="C702" s="235"/>
      <c r="D702" s="148" t="s">
        <v>262</v>
      </c>
      <c r="E702" s="248" t="s">
        <v>882</v>
      </c>
      <c r="F702" s="117" t="s">
        <v>40</v>
      </c>
      <c r="G702" s="166"/>
      <c r="H702" s="250" t="s">
        <v>48</v>
      </c>
      <c r="I702" s="246"/>
      <c r="J702" s="250" t="str">
        <f>IF(AND(H702="Yes",I702="Needs Action"),"Yes","No")</f>
        <v>No</v>
      </c>
    </row>
    <row r="703" spans="1:10" ht="29.4" customHeight="1" x14ac:dyDescent="0.3">
      <c r="A703" s="142" t="s">
        <v>64</v>
      </c>
      <c r="B703" s="235"/>
      <c r="C703" s="235"/>
      <c r="D703" s="148" t="s">
        <v>262</v>
      </c>
      <c r="E703" s="248"/>
      <c r="F703" s="117" t="s">
        <v>167</v>
      </c>
      <c r="G703" s="166"/>
      <c r="H703" s="250"/>
      <c r="I703" s="246"/>
      <c r="J703" s="250"/>
    </row>
    <row r="704" spans="1:10" ht="29.4" customHeight="1" x14ac:dyDescent="0.3">
      <c r="A704" s="142" t="s">
        <v>64</v>
      </c>
      <c r="B704" s="235"/>
      <c r="C704" s="235"/>
      <c r="D704" s="148" t="s">
        <v>262</v>
      </c>
      <c r="E704" s="248"/>
      <c r="F704" s="118" t="s">
        <v>42</v>
      </c>
      <c r="G704" s="166"/>
      <c r="H704" s="250"/>
      <c r="I704" s="246"/>
      <c r="J704" s="250"/>
    </row>
    <row r="705" spans="1:10" x14ac:dyDescent="0.3">
      <c r="A705" s="142" t="s">
        <v>64</v>
      </c>
      <c r="B705" s="235" t="s">
        <v>261</v>
      </c>
      <c r="C705" s="235"/>
      <c r="D705" s="148" t="s">
        <v>263</v>
      </c>
      <c r="E705" s="248" t="s">
        <v>883</v>
      </c>
      <c r="F705" s="117" t="s">
        <v>264</v>
      </c>
      <c r="G705" s="166"/>
      <c r="H705" s="250" t="s">
        <v>48</v>
      </c>
      <c r="I705" s="246"/>
      <c r="J705" s="250" t="str">
        <f>IF(AND(H705="Yes",I705="Needs Action"),"Yes","No")</f>
        <v>No</v>
      </c>
    </row>
    <row r="706" spans="1:10" x14ac:dyDescent="0.3">
      <c r="A706" s="142" t="s">
        <v>64</v>
      </c>
      <c r="B706" s="235"/>
      <c r="C706" s="235"/>
      <c r="D706" s="148" t="s">
        <v>263</v>
      </c>
      <c r="E706" s="248"/>
      <c r="F706" s="117" t="s">
        <v>727</v>
      </c>
      <c r="G706" s="166"/>
      <c r="H706" s="250"/>
      <c r="I706" s="246"/>
      <c r="J706" s="250"/>
    </row>
    <row r="707" spans="1:10" x14ac:dyDescent="0.3">
      <c r="A707" s="142" t="s">
        <v>64</v>
      </c>
      <c r="B707" s="235"/>
      <c r="C707" s="235"/>
      <c r="D707" s="148" t="s">
        <v>263</v>
      </c>
      <c r="E707" s="248"/>
      <c r="F707" s="117" t="s">
        <v>167</v>
      </c>
      <c r="G707" s="166"/>
      <c r="H707" s="250"/>
      <c r="I707" s="246"/>
      <c r="J707" s="250"/>
    </row>
    <row r="708" spans="1:10" x14ac:dyDescent="0.3">
      <c r="A708" s="142" t="s">
        <v>64</v>
      </c>
      <c r="B708" s="235"/>
      <c r="C708" s="235"/>
      <c r="D708" s="148" t="s">
        <v>263</v>
      </c>
      <c r="E708" s="248"/>
      <c r="F708" s="117" t="s">
        <v>88</v>
      </c>
      <c r="G708" s="166"/>
      <c r="H708" s="250"/>
      <c r="I708" s="246"/>
      <c r="J708" s="250"/>
    </row>
    <row r="709" spans="1:10" ht="40.200000000000003" customHeight="1" x14ac:dyDescent="0.3">
      <c r="A709" s="142" t="s">
        <v>64</v>
      </c>
      <c r="B709" s="235" t="s">
        <v>261</v>
      </c>
      <c r="C709" s="235" t="s">
        <v>726</v>
      </c>
      <c r="D709" s="148" t="s">
        <v>265</v>
      </c>
      <c r="E709" s="248" t="s">
        <v>884</v>
      </c>
      <c r="F709" s="117" t="s">
        <v>264</v>
      </c>
      <c r="G709" s="166"/>
      <c r="H709" s="250" t="s">
        <v>48</v>
      </c>
      <c r="I709" s="246"/>
      <c r="J709" s="250" t="str">
        <f>IF(AND(H709="Yes",I709="Needs Action"),"Yes","No")</f>
        <v>No</v>
      </c>
    </row>
    <row r="710" spans="1:10" ht="40.200000000000003" customHeight="1" x14ac:dyDescent="0.3">
      <c r="A710" s="142" t="s">
        <v>64</v>
      </c>
      <c r="B710" s="235"/>
      <c r="C710" s="235"/>
      <c r="D710" s="148" t="s">
        <v>265</v>
      </c>
      <c r="E710" s="248"/>
      <c r="F710" s="117" t="s">
        <v>727</v>
      </c>
      <c r="G710" s="166"/>
      <c r="H710" s="250"/>
      <c r="I710" s="246"/>
      <c r="J710" s="250"/>
    </row>
    <row r="711" spans="1:10" ht="40.200000000000003" customHeight="1" x14ac:dyDescent="0.3">
      <c r="A711" s="142" t="s">
        <v>64</v>
      </c>
      <c r="B711" s="235"/>
      <c r="C711" s="235"/>
      <c r="D711" s="148" t="s">
        <v>265</v>
      </c>
      <c r="E711" s="248"/>
      <c r="F711" s="117" t="s">
        <v>40</v>
      </c>
      <c r="G711" s="166"/>
      <c r="H711" s="250"/>
      <c r="I711" s="246"/>
      <c r="J711" s="250"/>
    </row>
    <row r="712" spans="1:10" ht="40.200000000000003" customHeight="1" x14ac:dyDescent="0.3">
      <c r="A712" s="142" t="s">
        <v>64</v>
      </c>
      <c r="B712" s="235"/>
      <c r="C712" s="235"/>
      <c r="D712" s="148" t="s">
        <v>265</v>
      </c>
      <c r="E712" s="248"/>
      <c r="F712" s="118" t="s">
        <v>42</v>
      </c>
      <c r="G712" s="166"/>
      <c r="H712" s="250"/>
      <c r="I712" s="246"/>
      <c r="J712" s="250"/>
    </row>
    <row r="713" spans="1:10" ht="40.200000000000003" customHeight="1" x14ac:dyDescent="0.3">
      <c r="A713" s="142" t="s">
        <v>64</v>
      </c>
      <c r="B713" s="235"/>
      <c r="C713" s="235"/>
      <c r="D713" s="148" t="s">
        <v>265</v>
      </c>
      <c r="E713" s="248"/>
      <c r="F713" s="117" t="s">
        <v>44</v>
      </c>
      <c r="G713" s="166"/>
      <c r="H713" s="250"/>
      <c r="I713" s="246"/>
      <c r="J713" s="250"/>
    </row>
    <row r="714" spans="1:10" x14ac:dyDescent="0.3">
      <c r="A714" s="142" t="s">
        <v>64</v>
      </c>
      <c r="B714" s="235" t="s">
        <v>261</v>
      </c>
      <c r="C714" s="235" t="s">
        <v>726</v>
      </c>
      <c r="D714" s="148" t="s">
        <v>266</v>
      </c>
      <c r="E714" s="248" t="s">
        <v>885</v>
      </c>
      <c r="F714" s="117" t="s">
        <v>264</v>
      </c>
      <c r="G714" s="166"/>
      <c r="H714" s="250" t="s">
        <v>48</v>
      </c>
      <c r="I714" s="246"/>
      <c r="J714" s="250" t="str">
        <f>IF(AND(H714="Yes",I714="Needs Action"),"Yes","No")</f>
        <v>No</v>
      </c>
    </row>
    <row r="715" spans="1:10" x14ac:dyDescent="0.3">
      <c r="A715" s="142" t="s">
        <v>64</v>
      </c>
      <c r="B715" s="235"/>
      <c r="C715" s="235"/>
      <c r="D715" s="148" t="s">
        <v>266</v>
      </c>
      <c r="E715" s="248"/>
      <c r="F715" s="118" t="s">
        <v>42</v>
      </c>
      <c r="G715" s="166"/>
      <c r="H715" s="250"/>
      <c r="I715" s="246"/>
      <c r="J715" s="250"/>
    </row>
    <row r="716" spans="1:10" ht="20.399999999999999" x14ac:dyDescent="0.3">
      <c r="A716" s="142" t="s">
        <v>64</v>
      </c>
      <c r="B716" s="235"/>
      <c r="C716" s="235"/>
      <c r="D716" s="148" t="s">
        <v>266</v>
      </c>
      <c r="E716" s="248"/>
      <c r="F716" s="117" t="s">
        <v>44</v>
      </c>
      <c r="G716" s="166"/>
      <c r="H716" s="250"/>
      <c r="I716" s="246"/>
      <c r="J716" s="250"/>
    </row>
    <row r="717" spans="1:10" x14ac:dyDescent="0.3">
      <c r="A717" s="142" t="s">
        <v>64</v>
      </c>
      <c r="B717" s="235"/>
      <c r="C717" s="235"/>
      <c r="D717" s="148" t="s">
        <v>266</v>
      </c>
      <c r="E717" s="248"/>
      <c r="F717" s="117" t="s">
        <v>147</v>
      </c>
      <c r="G717" s="166"/>
      <c r="H717" s="250"/>
      <c r="I717" s="246"/>
      <c r="J717" s="250"/>
    </row>
    <row r="718" spans="1:10" x14ac:dyDescent="0.3">
      <c r="A718" s="142" t="s">
        <v>64</v>
      </c>
      <c r="B718" s="235" t="s">
        <v>261</v>
      </c>
      <c r="C718" s="235" t="s">
        <v>726</v>
      </c>
      <c r="D718" s="148" t="s">
        <v>267</v>
      </c>
      <c r="E718" s="248" t="s">
        <v>886</v>
      </c>
      <c r="F718" s="117" t="s">
        <v>264</v>
      </c>
      <c r="G718" s="166"/>
      <c r="H718" s="250" t="s">
        <v>48</v>
      </c>
      <c r="I718" s="246"/>
      <c r="J718" s="250" t="str">
        <f>IF(AND(H718="Yes",I718="Needs Action"),"Yes","No")</f>
        <v>No</v>
      </c>
    </row>
    <row r="719" spans="1:10" x14ac:dyDescent="0.3">
      <c r="A719" s="142" t="s">
        <v>64</v>
      </c>
      <c r="B719" s="235"/>
      <c r="C719" s="235"/>
      <c r="D719" s="148" t="s">
        <v>267</v>
      </c>
      <c r="E719" s="248"/>
      <c r="F719" s="118" t="s">
        <v>42</v>
      </c>
      <c r="G719" s="166"/>
      <c r="H719" s="250"/>
      <c r="I719" s="246"/>
      <c r="J719" s="250"/>
    </row>
    <row r="720" spans="1:10" ht="20.399999999999999" x14ac:dyDescent="0.3">
      <c r="A720" s="142" t="s">
        <v>64</v>
      </c>
      <c r="B720" s="235"/>
      <c r="C720" s="235"/>
      <c r="D720" s="148" t="s">
        <v>267</v>
      </c>
      <c r="E720" s="248"/>
      <c r="F720" s="117" t="s">
        <v>44</v>
      </c>
      <c r="G720" s="166"/>
      <c r="H720" s="250"/>
      <c r="I720" s="246"/>
      <c r="J720" s="250"/>
    </row>
    <row r="721" spans="1:10" x14ac:dyDescent="0.3">
      <c r="A721" s="142" t="s">
        <v>64</v>
      </c>
      <c r="B721" s="235"/>
      <c r="C721" s="235"/>
      <c r="D721" s="148" t="s">
        <v>267</v>
      </c>
      <c r="E721" s="248"/>
      <c r="F721" s="117" t="s">
        <v>147</v>
      </c>
      <c r="G721" s="166"/>
      <c r="H721" s="250"/>
      <c r="I721" s="246"/>
      <c r="J721" s="250"/>
    </row>
    <row r="722" spans="1:10" ht="24" customHeight="1" x14ac:dyDescent="0.3">
      <c r="A722" s="142" t="s">
        <v>64</v>
      </c>
      <c r="B722" s="235" t="s">
        <v>261</v>
      </c>
      <c r="C722" s="235" t="s">
        <v>726</v>
      </c>
      <c r="D722" s="148" t="s">
        <v>268</v>
      </c>
      <c r="E722" s="248" t="s">
        <v>887</v>
      </c>
      <c r="F722" s="117" t="s">
        <v>264</v>
      </c>
      <c r="G722" s="166"/>
      <c r="H722" s="250" t="s">
        <v>48</v>
      </c>
      <c r="I722" s="246"/>
      <c r="J722" s="250" t="str">
        <f>IF(AND(H722="Yes",I722="Needs Action"),"Yes","No")</f>
        <v>No</v>
      </c>
    </row>
    <row r="723" spans="1:10" ht="24" customHeight="1" x14ac:dyDescent="0.3">
      <c r="A723" s="142" t="s">
        <v>64</v>
      </c>
      <c r="B723" s="235"/>
      <c r="C723" s="235"/>
      <c r="D723" s="148" t="s">
        <v>268</v>
      </c>
      <c r="E723" s="248"/>
      <c r="F723" s="117" t="s">
        <v>727</v>
      </c>
      <c r="G723" s="166"/>
      <c r="H723" s="250"/>
      <c r="I723" s="246"/>
      <c r="J723" s="250"/>
    </row>
    <row r="724" spans="1:10" ht="24" customHeight="1" x14ac:dyDescent="0.3">
      <c r="A724" s="142" t="s">
        <v>64</v>
      </c>
      <c r="B724" s="235"/>
      <c r="C724" s="235"/>
      <c r="D724" s="148" t="s">
        <v>268</v>
      </c>
      <c r="E724" s="248"/>
      <c r="F724" s="118" t="s">
        <v>42</v>
      </c>
      <c r="G724" s="166"/>
      <c r="H724" s="250"/>
      <c r="I724" s="246"/>
      <c r="J724" s="250"/>
    </row>
    <row r="725" spans="1:10" x14ac:dyDescent="0.3">
      <c r="A725" s="142" t="s">
        <v>64</v>
      </c>
      <c r="B725" s="235" t="s">
        <v>261</v>
      </c>
      <c r="C725" s="235"/>
      <c r="D725" s="148" t="s">
        <v>269</v>
      </c>
      <c r="E725" s="248" t="s">
        <v>888</v>
      </c>
      <c r="F725" s="117" t="s">
        <v>147</v>
      </c>
      <c r="G725" s="166"/>
      <c r="H725" s="250" t="s">
        <v>48</v>
      </c>
      <c r="I725" s="246"/>
      <c r="J725" s="250" t="str">
        <f>IF(AND(H725="Yes",I725="Needs Action"),"Yes","No")</f>
        <v>No</v>
      </c>
    </row>
    <row r="726" spans="1:10" x14ac:dyDescent="0.3">
      <c r="A726" s="142" t="s">
        <v>64</v>
      </c>
      <c r="B726" s="235"/>
      <c r="C726" s="235"/>
      <c r="D726" s="148" t="s">
        <v>269</v>
      </c>
      <c r="E726" s="248"/>
      <c r="F726" s="117" t="s">
        <v>264</v>
      </c>
      <c r="G726" s="166"/>
      <c r="H726" s="250"/>
      <c r="I726" s="246"/>
      <c r="J726" s="250"/>
    </row>
    <row r="727" spans="1:10" x14ac:dyDescent="0.3">
      <c r="A727" s="142" t="s">
        <v>64</v>
      </c>
      <c r="B727" s="235"/>
      <c r="C727" s="235"/>
      <c r="D727" s="148" t="s">
        <v>269</v>
      </c>
      <c r="E727" s="248"/>
      <c r="F727" s="118" t="s">
        <v>42</v>
      </c>
      <c r="G727" s="166"/>
      <c r="H727" s="250"/>
      <c r="I727" s="246"/>
      <c r="J727" s="250"/>
    </row>
    <row r="728" spans="1:10" ht="20.399999999999999" x14ac:dyDescent="0.3">
      <c r="A728" s="142" t="s">
        <v>64</v>
      </c>
      <c r="B728" s="235"/>
      <c r="C728" s="235"/>
      <c r="D728" s="148" t="s">
        <v>269</v>
      </c>
      <c r="E728" s="248"/>
      <c r="F728" s="117" t="s">
        <v>44</v>
      </c>
      <c r="G728" s="166"/>
      <c r="H728" s="250"/>
      <c r="I728" s="246"/>
      <c r="J728" s="250"/>
    </row>
    <row r="729" spans="1:10" ht="20.399999999999999" x14ac:dyDescent="0.3">
      <c r="A729" s="142" t="s">
        <v>64</v>
      </c>
      <c r="B729" s="235" t="s">
        <v>261</v>
      </c>
      <c r="C729" s="235"/>
      <c r="D729" s="148" t="s">
        <v>270</v>
      </c>
      <c r="E729" s="248" t="s">
        <v>889</v>
      </c>
      <c r="F729" s="117" t="s">
        <v>49</v>
      </c>
      <c r="G729" s="166"/>
      <c r="H729" s="250" t="s">
        <v>48</v>
      </c>
      <c r="I729" s="246"/>
      <c r="J729" s="250" t="str">
        <f>IF(AND(H729="Yes",I729="Needs Action"),"Yes","No")</f>
        <v>No</v>
      </c>
    </row>
    <row r="730" spans="1:10" x14ac:dyDescent="0.3">
      <c r="A730" s="142" t="s">
        <v>64</v>
      </c>
      <c r="B730" s="235"/>
      <c r="C730" s="235"/>
      <c r="D730" s="148" t="s">
        <v>270</v>
      </c>
      <c r="E730" s="248"/>
      <c r="F730" s="117" t="s">
        <v>271</v>
      </c>
      <c r="G730" s="166"/>
      <c r="H730" s="250"/>
      <c r="I730" s="246"/>
      <c r="J730" s="250"/>
    </row>
    <row r="731" spans="1:10" x14ac:dyDescent="0.3">
      <c r="A731" s="142" t="s">
        <v>64</v>
      </c>
      <c r="B731" s="235" t="s">
        <v>261</v>
      </c>
      <c r="C731" s="235"/>
      <c r="D731" s="148" t="s">
        <v>272</v>
      </c>
      <c r="E731" s="248" t="s">
        <v>890</v>
      </c>
      <c r="F731" s="117" t="s">
        <v>264</v>
      </c>
      <c r="G731" s="166"/>
      <c r="H731" s="250" t="s">
        <v>48</v>
      </c>
      <c r="I731" s="246"/>
      <c r="J731" s="250" t="str">
        <f>IF(AND(H731="Yes",I731="Needs Action"),"Yes","No")</f>
        <v>No</v>
      </c>
    </row>
    <row r="732" spans="1:10" x14ac:dyDescent="0.3">
      <c r="A732" s="142" t="s">
        <v>64</v>
      </c>
      <c r="B732" s="235"/>
      <c r="C732" s="235"/>
      <c r="D732" s="148" t="s">
        <v>272</v>
      </c>
      <c r="E732" s="248"/>
      <c r="F732" s="117" t="s">
        <v>40</v>
      </c>
      <c r="G732" s="166"/>
      <c r="H732" s="250"/>
      <c r="I732" s="246"/>
      <c r="J732" s="250"/>
    </row>
    <row r="733" spans="1:10" x14ac:dyDescent="0.3">
      <c r="A733" s="142" t="s">
        <v>64</v>
      </c>
      <c r="B733" s="235"/>
      <c r="C733" s="235"/>
      <c r="D733" s="148" t="s">
        <v>272</v>
      </c>
      <c r="E733" s="248"/>
      <c r="F733" s="117" t="s">
        <v>273</v>
      </c>
      <c r="G733" s="166"/>
      <c r="H733" s="250"/>
      <c r="I733" s="246"/>
      <c r="J733" s="250"/>
    </row>
    <row r="734" spans="1:10" x14ac:dyDescent="0.3">
      <c r="A734" s="142" t="s">
        <v>64</v>
      </c>
      <c r="B734" s="235" t="s">
        <v>261</v>
      </c>
      <c r="C734" s="235"/>
      <c r="D734" s="148" t="s">
        <v>274</v>
      </c>
      <c r="E734" s="248" t="s">
        <v>891</v>
      </c>
      <c r="F734" s="117" t="s">
        <v>167</v>
      </c>
      <c r="G734" s="166"/>
      <c r="H734" s="250" t="s">
        <v>48</v>
      </c>
      <c r="I734" s="246"/>
      <c r="J734" s="250" t="str">
        <f>IF(AND(H734="Yes",I734="Needs Action"),"Yes","No")</f>
        <v>No</v>
      </c>
    </row>
    <row r="735" spans="1:10" x14ac:dyDescent="0.3">
      <c r="A735" s="142" t="s">
        <v>64</v>
      </c>
      <c r="B735" s="235"/>
      <c r="C735" s="235"/>
      <c r="D735" s="148" t="s">
        <v>274</v>
      </c>
      <c r="E735" s="248"/>
      <c r="F735" s="117" t="s">
        <v>264</v>
      </c>
      <c r="G735" s="166"/>
      <c r="H735" s="250"/>
      <c r="I735" s="246"/>
      <c r="J735" s="250"/>
    </row>
    <row r="736" spans="1:10" ht="20.399999999999999" x14ac:dyDescent="0.3">
      <c r="A736" s="142" t="s">
        <v>64</v>
      </c>
      <c r="B736" s="235"/>
      <c r="C736" s="235"/>
      <c r="D736" s="148" t="s">
        <v>274</v>
      </c>
      <c r="E736" s="248"/>
      <c r="F736" s="117" t="s">
        <v>44</v>
      </c>
      <c r="G736" s="166"/>
      <c r="H736" s="250"/>
      <c r="I736" s="246"/>
      <c r="J736" s="250"/>
    </row>
    <row r="737" spans="1:10" x14ac:dyDescent="0.3">
      <c r="A737" s="142" t="s">
        <v>64</v>
      </c>
      <c r="B737" s="235"/>
      <c r="C737" s="235"/>
      <c r="D737" s="148" t="s">
        <v>274</v>
      </c>
      <c r="E737" s="248"/>
      <c r="F737" s="118" t="s">
        <v>42</v>
      </c>
      <c r="G737" s="166"/>
      <c r="H737" s="250"/>
      <c r="I737" s="246"/>
      <c r="J737" s="250"/>
    </row>
    <row r="738" spans="1:10" x14ac:dyDescent="0.3">
      <c r="A738" s="142" t="s">
        <v>64</v>
      </c>
      <c r="B738" s="235" t="s">
        <v>261</v>
      </c>
      <c r="C738" s="235"/>
      <c r="D738" s="148" t="s">
        <v>275</v>
      </c>
      <c r="E738" s="248" t="s">
        <v>892</v>
      </c>
      <c r="F738" s="117" t="s">
        <v>167</v>
      </c>
      <c r="G738" s="166"/>
      <c r="H738" s="250" t="s">
        <v>48</v>
      </c>
      <c r="I738" s="246"/>
      <c r="J738" s="250" t="str">
        <f>IF(AND(H738="Yes",I738="Needs Action"),"Yes","No")</f>
        <v>No</v>
      </c>
    </row>
    <row r="739" spans="1:10" x14ac:dyDescent="0.3">
      <c r="A739" s="142" t="s">
        <v>64</v>
      </c>
      <c r="B739" s="235"/>
      <c r="C739" s="235"/>
      <c r="D739" s="148" t="s">
        <v>275</v>
      </c>
      <c r="E739" s="248"/>
      <c r="F739" s="117" t="s">
        <v>264</v>
      </c>
      <c r="G739" s="166"/>
      <c r="H739" s="250"/>
      <c r="I739" s="246"/>
      <c r="J739" s="250"/>
    </row>
    <row r="740" spans="1:10" x14ac:dyDescent="0.3">
      <c r="A740" s="142" t="s">
        <v>64</v>
      </c>
      <c r="B740" s="235"/>
      <c r="C740" s="235"/>
      <c r="D740" s="148" t="s">
        <v>275</v>
      </c>
      <c r="E740" s="248"/>
      <c r="F740" s="117" t="s">
        <v>88</v>
      </c>
      <c r="G740" s="166"/>
      <c r="H740" s="250"/>
      <c r="I740" s="246"/>
      <c r="J740" s="250"/>
    </row>
    <row r="741" spans="1:10" ht="42" customHeight="1" x14ac:dyDescent="0.3">
      <c r="A741" s="142" t="s">
        <v>64</v>
      </c>
      <c r="B741" s="235" t="s">
        <v>261</v>
      </c>
      <c r="C741" s="235"/>
      <c r="D741" s="148" t="s">
        <v>276</v>
      </c>
      <c r="E741" s="248" t="s">
        <v>893</v>
      </c>
      <c r="F741" s="117" t="s">
        <v>167</v>
      </c>
      <c r="G741" s="166"/>
      <c r="H741" s="250" t="s">
        <v>48</v>
      </c>
      <c r="I741" s="246"/>
      <c r="J741" s="250" t="str">
        <f>IF(AND(H741="Yes",I741="Needs Action"),"Yes","No")</f>
        <v>No</v>
      </c>
    </row>
    <row r="742" spans="1:10" ht="42" customHeight="1" x14ac:dyDescent="0.3">
      <c r="A742" s="142" t="s">
        <v>64</v>
      </c>
      <c r="B742" s="235"/>
      <c r="C742" s="235"/>
      <c r="D742" s="148" t="s">
        <v>276</v>
      </c>
      <c r="E742" s="248"/>
      <c r="F742" s="117" t="s">
        <v>88</v>
      </c>
      <c r="G742" s="166"/>
      <c r="H742" s="250"/>
      <c r="I742" s="246"/>
      <c r="J742" s="250"/>
    </row>
    <row r="743" spans="1:10" ht="20.399999999999999" x14ac:dyDescent="0.3">
      <c r="A743" s="142" t="s">
        <v>64</v>
      </c>
      <c r="B743" s="235" t="s">
        <v>261</v>
      </c>
      <c r="C743" s="235"/>
      <c r="D743" s="148" t="s">
        <v>277</v>
      </c>
      <c r="E743" s="248" t="s">
        <v>894</v>
      </c>
      <c r="F743" s="117" t="s">
        <v>49</v>
      </c>
      <c r="G743" s="166"/>
      <c r="H743" s="250" t="s">
        <v>48</v>
      </c>
      <c r="I743" s="246"/>
      <c r="J743" s="250" t="str">
        <f>IF(AND(H743="Yes",I743="Needs Action"),"Yes","No")</f>
        <v>No</v>
      </c>
    </row>
    <row r="744" spans="1:10" x14ac:dyDescent="0.3">
      <c r="A744" s="142" t="s">
        <v>64</v>
      </c>
      <c r="B744" s="235"/>
      <c r="C744" s="235"/>
      <c r="D744" s="148" t="s">
        <v>277</v>
      </c>
      <c r="E744" s="248"/>
      <c r="F744" s="117" t="s">
        <v>278</v>
      </c>
      <c r="G744" s="166"/>
      <c r="H744" s="250"/>
      <c r="I744" s="246"/>
      <c r="J744" s="250"/>
    </row>
    <row r="745" spans="1:10" x14ac:dyDescent="0.3">
      <c r="A745" s="142" t="s">
        <v>64</v>
      </c>
      <c r="B745" s="235"/>
      <c r="C745" s="235"/>
      <c r="D745" s="148" t="s">
        <v>277</v>
      </c>
      <c r="E745" s="248"/>
      <c r="F745" s="117" t="s">
        <v>279</v>
      </c>
      <c r="G745" s="166"/>
      <c r="H745" s="250"/>
      <c r="I745" s="246"/>
      <c r="J745" s="250"/>
    </row>
    <row r="746" spans="1:10" x14ac:dyDescent="0.3">
      <c r="A746" s="142" t="s">
        <v>64</v>
      </c>
      <c r="B746" s="235"/>
      <c r="C746" s="235"/>
      <c r="D746" s="148" t="s">
        <v>277</v>
      </c>
      <c r="E746" s="248"/>
      <c r="F746" s="118" t="s">
        <v>42</v>
      </c>
      <c r="G746" s="166"/>
      <c r="H746" s="250"/>
      <c r="I746" s="246"/>
      <c r="J746" s="250"/>
    </row>
    <row r="747" spans="1:10" x14ac:dyDescent="0.3">
      <c r="A747" s="142" t="s">
        <v>64</v>
      </c>
      <c r="B747" s="235"/>
      <c r="C747" s="235"/>
      <c r="D747" s="148" t="s">
        <v>277</v>
      </c>
      <c r="E747" s="248"/>
      <c r="F747" s="117" t="s">
        <v>40</v>
      </c>
      <c r="G747" s="166"/>
      <c r="H747" s="250"/>
      <c r="I747" s="246"/>
      <c r="J747" s="250"/>
    </row>
    <row r="748" spans="1:10" x14ac:dyDescent="0.3">
      <c r="A748" s="142" t="s">
        <v>64</v>
      </c>
      <c r="B748" s="235" t="s">
        <v>261</v>
      </c>
      <c r="C748" s="235"/>
      <c r="D748" s="148" t="s">
        <v>280</v>
      </c>
      <c r="E748" s="248" t="s">
        <v>895</v>
      </c>
      <c r="F748" s="117" t="s">
        <v>40</v>
      </c>
      <c r="G748" s="166"/>
      <c r="H748" s="250" t="s">
        <v>48</v>
      </c>
      <c r="I748" s="246"/>
      <c r="J748" s="250" t="str">
        <f>IF(AND(H748="Yes",I748="Needs Action"),"Yes","No")</f>
        <v>No</v>
      </c>
    </row>
    <row r="749" spans="1:10" x14ac:dyDescent="0.3">
      <c r="A749" s="142" t="s">
        <v>64</v>
      </c>
      <c r="B749" s="235"/>
      <c r="C749" s="235"/>
      <c r="D749" s="148" t="s">
        <v>280</v>
      </c>
      <c r="E749" s="248"/>
      <c r="F749" s="118" t="s">
        <v>42</v>
      </c>
      <c r="G749" s="166"/>
      <c r="H749" s="250"/>
      <c r="I749" s="246"/>
      <c r="J749" s="250"/>
    </row>
    <row r="750" spans="1:10" x14ac:dyDescent="0.3">
      <c r="A750" s="142" t="s">
        <v>64</v>
      </c>
      <c r="B750" s="235"/>
      <c r="C750" s="235"/>
      <c r="D750" s="148" t="s">
        <v>280</v>
      </c>
      <c r="E750" s="248"/>
      <c r="F750" s="117" t="s">
        <v>279</v>
      </c>
      <c r="G750" s="166"/>
      <c r="H750" s="250"/>
      <c r="I750" s="246"/>
      <c r="J750" s="250"/>
    </row>
    <row r="751" spans="1:10" x14ac:dyDescent="0.3">
      <c r="A751" s="142" t="s">
        <v>64</v>
      </c>
      <c r="B751" s="235" t="s">
        <v>261</v>
      </c>
      <c r="C751" s="235"/>
      <c r="D751" s="148" t="s">
        <v>281</v>
      </c>
      <c r="E751" s="248" t="s">
        <v>896</v>
      </c>
      <c r="F751" s="117" t="s">
        <v>264</v>
      </c>
      <c r="G751" s="166"/>
      <c r="H751" s="250" t="s">
        <v>48</v>
      </c>
      <c r="I751" s="246"/>
      <c r="J751" s="250" t="str">
        <f>IF(AND(H751="Yes",I751="Needs Action"),"Yes","No")</f>
        <v>No</v>
      </c>
    </row>
    <row r="752" spans="1:10" x14ac:dyDescent="0.3">
      <c r="A752" s="142" t="s">
        <v>64</v>
      </c>
      <c r="B752" s="235"/>
      <c r="C752" s="235"/>
      <c r="D752" s="148" t="s">
        <v>281</v>
      </c>
      <c r="E752" s="248"/>
      <c r="F752" s="118" t="s">
        <v>42</v>
      </c>
      <c r="G752" s="166"/>
      <c r="H752" s="250"/>
      <c r="I752" s="246"/>
      <c r="J752" s="250"/>
    </row>
    <row r="753" spans="1:10" ht="20.399999999999999" x14ac:dyDescent="0.3">
      <c r="A753" s="142" t="s">
        <v>64</v>
      </c>
      <c r="B753" s="235"/>
      <c r="C753" s="235"/>
      <c r="D753" s="148" t="s">
        <v>281</v>
      </c>
      <c r="E753" s="248"/>
      <c r="F753" s="117" t="s">
        <v>44</v>
      </c>
      <c r="G753" s="166"/>
      <c r="H753" s="250"/>
      <c r="I753" s="246"/>
      <c r="J753" s="250"/>
    </row>
    <row r="754" spans="1:10" x14ac:dyDescent="0.3">
      <c r="A754" s="142" t="s">
        <v>64</v>
      </c>
      <c r="B754" s="235"/>
      <c r="C754" s="235"/>
      <c r="D754" s="148" t="s">
        <v>281</v>
      </c>
      <c r="E754" s="248"/>
      <c r="F754" s="117" t="s">
        <v>727</v>
      </c>
      <c r="G754" s="166"/>
      <c r="H754" s="250"/>
      <c r="I754" s="246"/>
      <c r="J754" s="250"/>
    </row>
    <row r="755" spans="1:10" x14ac:dyDescent="0.3">
      <c r="A755" s="142" t="s">
        <v>64</v>
      </c>
      <c r="B755" s="235"/>
      <c r="C755" s="235"/>
      <c r="D755" s="148" t="s">
        <v>281</v>
      </c>
      <c r="E755" s="248"/>
      <c r="F755" s="117" t="s">
        <v>167</v>
      </c>
      <c r="G755" s="166"/>
      <c r="H755" s="250"/>
      <c r="I755" s="246"/>
      <c r="J755" s="250"/>
    </row>
    <row r="756" spans="1:10" x14ac:dyDescent="0.3">
      <c r="A756" s="142" t="s">
        <v>64</v>
      </c>
      <c r="B756" s="235" t="s">
        <v>261</v>
      </c>
      <c r="C756" s="235"/>
      <c r="D756" s="148" t="s">
        <v>282</v>
      </c>
      <c r="E756" s="248" t="s">
        <v>897</v>
      </c>
      <c r="F756" s="117" t="s">
        <v>84</v>
      </c>
      <c r="G756" s="166"/>
      <c r="H756" s="250" t="s">
        <v>48</v>
      </c>
      <c r="I756" s="246"/>
      <c r="J756" s="250" t="str">
        <f>IF(AND(H756="Yes",I756="Needs Action"),"Yes","No")</f>
        <v>No</v>
      </c>
    </row>
    <row r="757" spans="1:10" x14ac:dyDescent="0.3">
      <c r="A757" s="142" t="s">
        <v>64</v>
      </c>
      <c r="B757" s="235"/>
      <c r="C757" s="235"/>
      <c r="D757" s="148" t="s">
        <v>282</v>
      </c>
      <c r="E757" s="248"/>
      <c r="F757" s="118" t="s">
        <v>42</v>
      </c>
      <c r="G757" s="166"/>
      <c r="H757" s="250"/>
      <c r="I757" s="246"/>
      <c r="J757" s="250"/>
    </row>
    <row r="758" spans="1:10" ht="20.399999999999999" x14ac:dyDescent="0.3">
      <c r="A758" s="142" t="s">
        <v>64</v>
      </c>
      <c r="B758" s="235"/>
      <c r="C758" s="235"/>
      <c r="D758" s="148" t="s">
        <v>282</v>
      </c>
      <c r="E758" s="248"/>
      <c r="F758" s="117" t="s">
        <v>44</v>
      </c>
      <c r="G758" s="166"/>
      <c r="H758" s="250"/>
      <c r="I758" s="246"/>
      <c r="J758" s="250"/>
    </row>
    <row r="759" spans="1:10" x14ac:dyDescent="0.3">
      <c r="A759" s="142" t="s">
        <v>64</v>
      </c>
      <c r="B759" s="235"/>
      <c r="C759" s="235"/>
      <c r="D759" s="148" t="s">
        <v>282</v>
      </c>
      <c r="E759" s="248"/>
      <c r="F759" s="117" t="s">
        <v>167</v>
      </c>
      <c r="G759" s="166"/>
      <c r="H759" s="250"/>
      <c r="I759" s="246"/>
      <c r="J759" s="250"/>
    </row>
    <row r="760" spans="1:10" x14ac:dyDescent="0.3">
      <c r="A760" s="142" t="s">
        <v>64</v>
      </c>
      <c r="B760" s="235"/>
      <c r="C760" s="235"/>
      <c r="D760" s="148" t="s">
        <v>282</v>
      </c>
      <c r="E760" s="248"/>
      <c r="F760" s="117" t="s">
        <v>88</v>
      </c>
      <c r="G760" s="166"/>
      <c r="H760" s="250"/>
      <c r="I760" s="246"/>
      <c r="J760" s="250"/>
    </row>
    <row r="761" spans="1:10" ht="14.4" customHeight="1" x14ac:dyDescent="0.3">
      <c r="A761" s="142" t="s">
        <v>64</v>
      </c>
      <c r="B761" s="236"/>
      <c r="C761" s="236"/>
      <c r="D761" s="149"/>
      <c r="E761" s="137"/>
      <c r="F761" s="119"/>
      <c r="G761" s="167"/>
      <c r="H761" s="188"/>
      <c r="I761" s="189"/>
      <c r="J761" s="189"/>
    </row>
    <row r="762" spans="1:10" s="5" customFormat="1" ht="14.4" customHeight="1" x14ac:dyDescent="0.3">
      <c r="A762" s="142" t="s">
        <v>64</v>
      </c>
      <c r="B762" s="236"/>
      <c r="C762" s="236"/>
      <c r="D762" s="148">
        <v>4.4000000000000004</v>
      </c>
      <c r="E762" s="247" t="s">
        <v>283</v>
      </c>
      <c r="F762" s="244"/>
      <c r="G762" s="243"/>
      <c r="H762" s="190" t="s">
        <v>52</v>
      </c>
      <c r="I762" s="191" t="e">
        <f>COUNTIF(I702:I760,"Exceeds")/COUNTA(I702:I760)</f>
        <v>#DIV/0!</v>
      </c>
      <c r="J762" s="1"/>
    </row>
    <row r="763" spans="1:10" s="5" customFormat="1" ht="14.4" customHeight="1" x14ac:dyDescent="0.3">
      <c r="A763" s="142" t="s">
        <v>64</v>
      </c>
      <c r="B763" s="236"/>
      <c r="C763" s="236"/>
      <c r="D763" s="148">
        <v>4.4000000000000004</v>
      </c>
      <c r="E763" s="247"/>
      <c r="F763" s="244"/>
      <c r="G763" s="243"/>
      <c r="H763" s="190" t="s">
        <v>53</v>
      </c>
      <c r="I763" s="191" t="e">
        <f>COUNTIF(I702:I760,"Meets")/COUNTA(I702:I760)</f>
        <v>#DIV/0!</v>
      </c>
      <c r="J763" s="1"/>
    </row>
    <row r="764" spans="1:10" s="5" customFormat="1" ht="14.4" customHeight="1" x14ac:dyDescent="0.3">
      <c r="A764" s="142" t="s">
        <v>64</v>
      </c>
      <c r="B764" s="236"/>
      <c r="C764" s="236"/>
      <c r="D764" s="148">
        <v>4.4000000000000004</v>
      </c>
      <c r="E764" s="247"/>
      <c r="F764" s="244"/>
      <c r="G764" s="243"/>
      <c r="H764" s="190" t="s">
        <v>54</v>
      </c>
      <c r="I764" s="191" t="e">
        <f>COUNTIF(I702:I760,"Needs Action")/COUNTA(I702:I760)</f>
        <v>#DIV/0!</v>
      </c>
      <c r="J764" s="1"/>
    </row>
    <row r="765" spans="1:10" s="5" customFormat="1" ht="14.4" customHeight="1" x14ac:dyDescent="0.3">
      <c r="A765" s="142" t="s">
        <v>64</v>
      </c>
      <c r="B765" s="236"/>
      <c r="C765" s="236"/>
      <c r="D765" s="148">
        <v>4.4000000000000004</v>
      </c>
      <c r="E765" s="247"/>
      <c r="F765" s="244"/>
      <c r="G765" s="243"/>
      <c r="H765" s="190" t="s">
        <v>80</v>
      </c>
      <c r="I765" s="192">
        <f>COUNTIF(J702:J760,"Yes")/COUNTA(J702:J760)</f>
        <v>0</v>
      </c>
      <c r="J765" s="1"/>
    </row>
    <row r="766" spans="1:10" s="5" customFormat="1" ht="14.4" customHeight="1" x14ac:dyDescent="0.3">
      <c r="A766" s="142" t="s">
        <v>64</v>
      </c>
      <c r="B766" s="236"/>
      <c r="C766" s="236"/>
      <c r="D766" s="148">
        <v>4.4000000000000004</v>
      </c>
      <c r="E766" s="247"/>
      <c r="F766" s="244"/>
      <c r="G766" s="243"/>
      <c r="H766" s="190" t="s">
        <v>56</v>
      </c>
      <c r="I766" s="192" t="e">
        <f>COUNTIF(I702:I760,"Not Applicable")/COUNTA(I702:I760)</f>
        <v>#DIV/0!</v>
      </c>
      <c r="J766" s="1"/>
    </row>
    <row r="767" spans="1:10" s="5" customFormat="1" ht="14.4" customHeight="1" x14ac:dyDescent="0.3">
      <c r="A767" s="142" t="s">
        <v>64</v>
      </c>
      <c r="B767" s="236"/>
      <c r="C767" s="236"/>
      <c r="D767" s="149"/>
      <c r="E767" s="138"/>
      <c r="F767" s="119"/>
      <c r="G767" s="167"/>
      <c r="H767" s="188"/>
      <c r="I767" s="193"/>
      <c r="J767" s="193"/>
    </row>
    <row r="768" spans="1:10" s="5" customFormat="1" ht="78" customHeight="1" x14ac:dyDescent="0.3">
      <c r="A768" s="142" t="s">
        <v>64</v>
      </c>
      <c r="B768" s="236"/>
      <c r="C768" s="236"/>
      <c r="D768" s="148">
        <v>4.4000000000000004</v>
      </c>
      <c r="E768" s="247" t="s">
        <v>284</v>
      </c>
      <c r="F768" s="114" t="s">
        <v>285</v>
      </c>
      <c r="G768" s="168"/>
      <c r="H768" s="194" t="s">
        <v>59</v>
      </c>
      <c r="I768" s="1" t="e">
        <f>IF((I762+I763+I766)&gt;=80%,"Yes","No")</f>
        <v>#DIV/0!</v>
      </c>
      <c r="J768" s="1"/>
    </row>
    <row r="769" spans="1:10" s="5" customFormat="1" ht="16.2" customHeight="1" x14ac:dyDescent="0.3">
      <c r="A769" s="142" t="s">
        <v>64</v>
      </c>
      <c r="B769" s="236"/>
      <c r="C769" s="236"/>
      <c r="D769" s="148">
        <v>4.4000000000000004</v>
      </c>
      <c r="E769" s="247"/>
      <c r="F769" s="237"/>
      <c r="G769" s="240"/>
      <c r="H769" s="194" t="s">
        <v>61</v>
      </c>
      <c r="I769" s="1" t="str">
        <f>IF(I765&gt;0,"Yes","No")</f>
        <v>No</v>
      </c>
      <c r="J769" s="1"/>
    </row>
    <row r="770" spans="1:10" s="5" customFormat="1" ht="16.2" customHeight="1" x14ac:dyDescent="0.3">
      <c r="A770" s="142" t="s">
        <v>64</v>
      </c>
      <c r="B770" s="236"/>
      <c r="C770" s="236"/>
      <c r="D770" s="148">
        <v>4.4000000000000004</v>
      </c>
      <c r="E770" s="247"/>
      <c r="F770" s="238"/>
      <c r="G770" s="241"/>
      <c r="H770" s="194" t="s">
        <v>63</v>
      </c>
      <c r="I770" s="1" t="e">
        <f>IF(AND(I768="Yes", I769="No"), "Yes", "No")</f>
        <v>#DIV/0!</v>
      </c>
      <c r="J770" s="1"/>
    </row>
    <row r="771" spans="1:10" s="5" customFormat="1" ht="16.2" customHeight="1" x14ac:dyDescent="0.3">
      <c r="A771" s="142" t="s">
        <v>64</v>
      </c>
      <c r="B771" s="236"/>
      <c r="C771" s="236"/>
      <c r="D771" s="148">
        <v>4.4000000000000004</v>
      </c>
      <c r="E771" s="247"/>
      <c r="F771" s="238"/>
      <c r="G771" s="241"/>
      <c r="H771" s="194" t="s">
        <v>65</v>
      </c>
      <c r="I771" s="1" t="e">
        <f>IF(I766=100%, "Not Applicable","Applicable")</f>
        <v>#DIV/0!</v>
      </c>
      <c r="J771" s="1"/>
    </row>
    <row r="772" spans="1:10" s="5" customFormat="1" ht="16.2" customHeight="1" x14ac:dyDescent="0.3">
      <c r="A772" s="142" t="s">
        <v>64</v>
      </c>
      <c r="B772" s="236"/>
      <c r="C772" s="236"/>
      <c r="D772" s="148">
        <v>4.4000000000000004</v>
      </c>
      <c r="E772" s="247"/>
      <c r="F772" s="239"/>
      <c r="G772" s="242"/>
      <c r="H772" s="194" t="s">
        <v>67</v>
      </c>
      <c r="I772" s="1" t="e">
        <f>(IF(I771="Not Applicable","Not Applicable",(IF(AND(I770="Yes",I771="Applicable"),"Present","Not Present"))))</f>
        <v>#DIV/0!</v>
      </c>
      <c r="J772" s="1"/>
    </row>
    <row r="773" spans="1:10" x14ac:dyDescent="0.3">
      <c r="A773" s="142" t="s">
        <v>64</v>
      </c>
      <c r="B773" s="236"/>
      <c r="C773" s="236"/>
      <c r="D773" s="149"/>
      <c r="E773" s="138"/>
      <c r="F773" s="119"/>
      <c r="G773" s="167"/>
      <c r="H773" s="196"/>
      <c r="I773" s="195"/>
      <c r="J773" s="189"/>
    </row>
    <row r="774" spans="1:10" ht="16.2" x14ac:dyDescent="0.3">
      <c r="A774" s="142" t="s">
        <v>64</v>
      </c>
      <c r="B774" s="145" t="s">
        <v>38</v>
      </c>
      <c r="C774" s="145"/>
      <c r="D774" s="146">
        <v>4.5</v>
      </c>
      <c r="E774" s="135" t="s">
        <v>898</v>
      </c>
      <c r="F774" s="116" t="s">
        <v>29</v>
      </c>
      <c r="G774" s="170"/>
      <c r="H774" s="184"/>
      <c r="I774" s="185"/>
      <c r="J774" s="185"/>
    </row>
    <row r="775" spans="1:10" ht="20.399999999999999" x14ac:dyDescent="0.3">
      <c r="A775" s="142" t="s">
        <v>64</v>
      </c>
      <c r="B775" s="235" t="s">
        <v>38</v>
      </c>
      <c r="C775" s="235"/>
      <c r="D775" s="148" t="s">
        <v>286</v>
      </c>
      <c r="E775" s="248" t="s">
        <v>899</v>
      </c>
      <c r="F775" s="117" t="s">
        <v>49</v>
      </c>
      <c r="G775" s="166"/>
      <c r="H775" s="250" t="s">
        <v>48</v>
      </c>
      <c r="I775" s="246"/>
      <c r="J775" s="250" t="str">
        <f>IF(AND(H775="Yes",I775="Needs Action"),"Yes","No")</f>
        <v>No</v>
      </c>
    </row>
    <row r="776" spans="1:10" x14ac:dyDescent="0.3">
      <c r="A776" s="142" t="s">
        <v>64</v>
      </c>
      <c r="B776" s="235"/>
      <c r="C776" s="235"/>
      <c r="D776" s="148" t="s">
        <v>286</v>
      </c>
      <c r="E776" s="248"/>
      <c r="F776" s="118" t="s">
        <v>42</v>
      </c>
      <c r="G776" s="166"/>
      <c r="H776" s="250"/>
      <c r="I776" s="246"/>
      <c r="J776" s="250"/>
    </row>
    <row r="777" spans="1:10" x14ac:dyDescent="0.3">
      <c r="A777" s="142" t="s">
        <v>64</v>
      </c>
      <c r="B777" s="235"/>
      <c r="C777" s="235"/>
      <c r="D777" s="148" t="s">
        <v>286</v>
      </c>
      <c r="E777" s="248"/>
      <c r="F777" s="117" t="s">
        <v>147</v>
      </c>
      <c r="G777" s="166"/>
      <c r="H777" s="250"/>
      <c r="I777" s="246"/>
      <c r="J777" s="250"/>
    </row>
    <row r="778" spans="1:10" x14ac:dyDescent="0.3">
      <c r="A778" s="142" t="s">
        <v>64</v>
      </c>
      <c r="B778" s="235" t="s">
        <v>38</v>
      </c>
      <c r="C778" s="235"/>
      <c r="D778" s="148" t="s">
        <v>287</v>
      </c>
      <c r="E778" s="248" t="s">
        <v>900</v>
      </c>
      <c r="F778" s="117" t="s">
        <v>246</v>
      </c>
      <c r="G778" s="166"/>
      <c r="H778" s="250" t="s">
        <v>48</v>
      </c>
      <c r="I778" s="246"/>
      <c r="J778" s="250" t="str">
        <f>IF(AND(H778="Yes",I778="Needs Action"),"Yes","No")</f>
        <v>No</v>
      </c>
    </row>
    <row r="779" spans="1:10" x14ac:dyDescent="0.3">
      <c r="A779" s="142" t="s">
        <v>64</v>
      </c>
      <c r="B779" s="235"/>
      <c r="C779" s="235"/>
      <c r="D779" s="148" t="s">
        <v>287</v>
      </c>
      <c r="E779" s="248"/>
      <c r="F779" s="117" t="s">
        <v>167</v>
      </c>
      <c r="G779" s="166"/>
      <c r="H779" s="250"/>
      <c r="I779" s="246"/>
      <c r="J779" s="250"/>
    </row>
    <row r="780" spans="1:10" x14ac:dyDescent="0.3">
      <c r="A780" s="142" t="s">
        <v>64</v>
      </c>
      <c r="B780" s="235"/>
      <c r="C780" s="235"/>
      <c r="D780" s="148" t="s">
        <v>287</v>
      </c>
      <c r="E780" s="248"/>
      <c r="F780" s="117" t="s">
        <v>727</v>
      </c>
      <c r="G780" s="166"/>
      <c r="H780" s="250"/>
      <c r="I780" s="246"/>
      <c r="J780" s="250"/>
    </row>
    <row r="781" spans="1:10" x14ac:dyDescent="0.3">
      <c r="A781" s="142" t="s">
        <v>64</v>
      </c>
      <c r="B781" s="235" t="s">
        <v>38</v>
      </c>
      <c r="C781" s="235"/>
      <c r="D781" s="148" t="s">
        <v>288</v>
      </c>
      <c r="E781" s="248" t="s">
        <v>901</v>
      </c>
      <c r="F781" s="117" t="s">
        <v>167</v>
      </c>
      <c r="G781" s="166"/>
      <c r="H781" s="250" t="s">
        <v>48</v>
      </c>
      <c r="I781" s="246"/>
      <c r="J781" s="250" t="str">
        <f>IF(AND(H781="Yes",I781="Needs Action"),"Yes","No")</f>
        <v>No</v>
      </c>
    </row>
    <row r="782" spans="1:10" x14ac:dyDescent="0.3">
      <c r="A782" s="142" t="s">
        <v>64</v>
      </c>
      <c r="B782" s="235"/>
      <c r="C782" s="235"/>
      <c r="D782" s="148" t="s">
        <v>288</v>
      </c>
      <c r="E782" s="248"/>
      <c r="F782" s="117" t="s">
        <v>264</v>
      </c>
      <c r="G782" s="166"/>
      <c r="H782" s="250"/>
      <c r="I782" s="246"/>
      <c r="J782" s="250"/>
    </row>
    <row r="783" spans="1:10" x14ac:dyDescent="0.3">
      <c r="A783" s="142" t="s">
        <v>64</v>
      </c>
      <c r="B783" s="235"/>
      <c r="C783" s="235"/>
      <c r="D783" s="148" t="s">
        <v>288</v>
      </c>
      <c r="E783" s="248"/>
      <c r="F783" s="117" t="s">
        <v>727</v>
      </c>
      <c r="G783" s="166"/>
      <c r="H783" s="250"/>
      <c r="I783" s="246"/>
      <c r="J783" s="250"/>
    </row>
    <row r="784" spans="1:10" x14ac:dyDescent="0.3">
      <c r="A784" s="142" t="s">
        <v>64</v>
      </c>
      <c r="B784" s="235"/>
      <c r="C784" s="235"/>
      <c r="D784" s="148" t="s">
        <v>288</v>
      </c>
      <c r="E784" s="248"/>
      <c r="F784" s="118" t="s">
        <v>42</v>
      </c>
      <c r="G784" s="166"/>
      <c r="H784" s="250"/>
      <c r="I784" s="246"/>
      <c r="J784" s="250"/>
    </row>
    <row r="785" spans="1:10" x14ac:dyDescent="0.3">
      <c r="A785" s="142" t="s">
        <v>64</v>
      </c>
      <c r="B785" s="235" t="s">
        <v>38</v>
      </c>
      <c r="C785" s="235"/>
      <c r="D785" s="148" t="s">
        <v>289</v>
      </c>
      <c r="E785" s="248" t="s">
        <v>902</v>
      </c>
      <c r="F785" s="117" t="s">
        <v>40</v>
      </c>
      <c r="G785" s="166"/>
      <c r="H785" s="250" t="s">
        <v>48</v>
      </c>
      <c r="I785" s="246"/>
      <c r="J785" s="250" t="str">
        <f>IF(AND(H785="Yes",I785="Needs Action"),"Yes","No")</f>
        <v>No</v>
      </c>
    </row>
    <row r="786" spans="1:10" x14ac:dyDescent="0.3">
      <c r="A786" s="142" t="s">
        <v>64</v>
      </c>
      <c r="B786" s="235"/>
      <c r="C786" s="235"/>
      <c r="D786" s="148" t="s">
        <v>289</v>
      </c>
      <c r="E786" s="248"/>
      <c r="F786" s="117" t="s">
        <v>727</v>
      </c>
      <c r="G786" s="166"/>
      <c r="H786" s="250"/>
      <c r="I786" s="246"/>
      <c r="J786" s="250"/>
    </row>
    <row r="787" spans="1:10" x14ac:dyDescent="0.3">
      <c r="A787" s="142" t="s">
        <v>64</v>
      </c>
      <c r="B787" s="235"/>
      <c r="C787" s="235"/>
      <c r="D787" s="148" t="s">
        <v>289</v>
      </c>
      <c r="E787" s="248"/>
      <c r="F787" s="118" t="s">
        <v>42</v>
      </c>
      <c r="G787" s="166"/>
      <c r="H787" s="250"/>
      <c r="I787" s="246"/>
      <c r="J787" s="250"/>
    </row>
    <row r="788" spans="1:10" ht="14.4" customHeight="1" x14ac:dyDescent="0.3">
      <c r="A788" s="142" t="s">
        <v>64</v>
      </c>
      <c r="B788" s="236"/>
      <c r="C788" s="236"/>
      <c r="D788" s="149"/>
      <c r="E788" s="137"/>
      <c r="F788" s="119"/>
      <c r="G788" s="167"/>
      <c r="H788" s="188"/>
      <c r="I788" s="189"/>
      <c r="J788" s="189"/>
    </row>
    <row r="789" spans="1:10" s="5" customFormat="1" ht="14.4" customHeight="1" x14ac:dyDescent="0.3">
      <c r="A789" s="142" t="s">
        <v>64</v>
      </c>
      <c r="B789" s="236"/>
      <c r="C789" s="236"/>
      <c r="D789" s="148">
        <v>4.5</v>
      </c>
      <c r="E789" s="247" t="s">
        <v>290</v>
      </c>
      <c r="F789" s="244"/>
      <c r="G789" s="243"/>
      <c r="H789" s="190" t="s">
        <v>52</v>
      </c>
      <c r="I789" s="191" t="e">
        <f>COUNTIF(I775:I787,"Exceeds")/COUNTA(I775:I787)</f>
        <v>#DIV/0!</v>
      </c>
      <c r="J789" s="1"/>
    </row>
    <row r="790" spans="1:10" s="5" customFormat="1" ht="14.4" customHeight="1" x14ac:dyDescent="0.3">
      <c r="A790" s="142" t="s">
        <v>64</v>
      </c>
      <c r="B790" s="236"/>
      <c r="C790" s="236"/>
      <c r="D790" s="148">
        <v>4.5</v>
      </c>
      <c r="E790" s="247"/>
      <c r="F790" s="244"/>
      <c r="G790" s="243"/>
      <c r="H790" s="190" t="s">
        <v>53</v>
      </c>
      <c r="I790" s="191" t="e">
        <f>COUNTIF(I775:I787,"Meets")/COUNTA(I775:I787)</f>
        <v>#DIV/0!</v>
      </c>
      <c r="J790" s="1"/>
    </row>
    <row r="791" spans="1:10" s="5" customFormat="1" ht="14.4" customHeight="1" x14ac:dyDescent="0.3">
      <c r="A791" s="142" t="s">
        <v>64</v>
      </c>
      <c r="B791" s="236"/>
      <c r="C791" s="236"/>
      <c r="D791" s="148">
        <v>4.5</v>
      </c>
      <c r="E791" s="247"/>
      <c r="F791" s="244"/>
      <c r="G791" s="243"/>
      <c r="H791" s="190" t="s">
        <v>54</v>
      </c>
      <c r="I791" s="191" t="e">
        <f>COUNTIF(I775:I787,"Needs Action")/COUNTA(I775:I787)</f>
        <v>#DIV/0!</v>
      </c>
      <c r="J791" s="1"/>
    </row>
    <row r="792" spans="1:10" s="5" customFormat="1" ht="14.4" customHeight="1" x14ac:dyDescent="0.3">
      <c r="A792" s="142" t="s">
        <v>64</v>
      </c>
      <c r="B792" s="236"/>
      <c r="C792" s="236"/>
      <c r="D792" s="148">
        <v>4.5</v>
      </c>
      <c r="E792" s="247"/>
      <c r="F792" s="244"/>
      <c r="G792" s="243"/>
      <c r="H792" s="190" t="s">
        <v>80</v>
      </c>
      <c r="I792" s="192">
        <f>COUNTIF(J775:J787,"Yes")/COUNTA(J775:J787)</f>
        <v>0</v>
      </c>
      <c r="J792" s="1"/>
    </row>
    <row r="793" spans="1:10" s="5" customFormat="1" ht="14.4" customHeight="1" x14ac:dyDescent="0.3">
      <c r="A793" s="142" t="s">
        <v>64</v>
      </c>
      <c r="B793" s="236"/>
      <c r="C793" s="236"/>
      <c r="D793" s="148">
        <v>4.5</v>
      </c>
      <c r="E793" s="247"/>
      <c r="F793" s="244"/>
      <c r="G793" s="243"/>
      <c r="H793" s="190" t="s">
        <v>56</v>
      </c>
      <c r="I793" s="192" t="e">
        <f>COUNTIF(I775:I787,"Not Applicable")/COUNTA(I775:I787)</f>
        <v>#DIV/0!</v>
      </c>
      <c r="J793" s="1"/>
    </row>
    <row r="794" spans="1:10" s="5" customFormat="1" ht="14.4" customHeight="1" x14ac:dyDescent="0.3">
      <c r="A794" s="142" t="s">
        <v>64</v>
      </c>
      <c r="B794" s="236"/>
      <c r="C794" s="236"/>
      <c r="D794" s="149"/>
      <c r="E794" s="138"/>
      <c r="F794" s="119"/>
      <c r="G794" s="167"/>
      <c r="H794" s="188"/>
      <c r="I794" s="193"/>
      <c r="J794" s="193"/>
    </row>
    <row r="795" spans="1:10" s="5" customFormat="1" ht="79.95" customHeight="1" x14ac:dyDescent="0.3">
      <c r="A795" s="142" t="s">
        <v>64</v>
      </c>
      <c r="B795" s="236"/>
      <c r="C795" s="236"/>
      <c r="D795" s="148">
        <v>4.5</v>
      </c>
      <c r="E795" s="247" t="s">
        <v>291</v>
      </c>
      <c r="F795" s="114" t="s">
        <v>292</v>
      </c>
      <c r="G795" s="168"/>
      <c r="H795" s="194" t="s">
        <v>59</v>
      </c>
      <c r="I795" s="1" t="e">
        <f>IF((I789+I790+I793)&gt;=80%,"Yes","No")</f>
        <v>#DIV/0!</v>
      </c>
      <c r="J795" s="1"/>
    </row>
    <row r="796" spans="1:10" s="5" customFormat="1" ht="16.2" customHeight="1" x14ac:dyDescent="0.3">
      <c r="A796" s="142" t="s">
        <v>64</v>
      </c>
      <c r="B796" s="236"/>
      <c r="C796" s="236"/>
      <c r="D796" s="148">
        <v>4.5</v>
      </c>
      <c r="E796" s="247"/>
      <c r="F796" s="237"/>
      <c r="G796" s="240"/>
      <c r="H796" s="194" t="s">
        <v>61</v>
      </c>
      <c r="I796" s="1" t="str">
        <f>IF(I792&gt;0,"Yes","No")</f>
        <v>No</v>
      </c>
      <c r="J796" s="1"/>
    </row>
    <row r="797" spans="1:10" s="5" customFormat="1" ht="16.2" customHeight="1" x14ac:dyDescent="0.3">
      <c r="A797" s="142" t="s">
        <v>64</v>
      </c>
      <c r="B797" s="236"/>
      <c r="C797" s="236"/>
      <c r="D797" s="148">
        <v>4.5</v>
      </c>
      <c r="E797" s="247"/>
      <c r="F797" s="238"/>
      <c r="G797" s="241"/>
      <c r="H797" s="194" t="s">
        <v>63</v>
      </c>
      <c r="I797" s="1" t="e">
        <f>IF(AND(I795="Yes", I796="No"), "Yes", "No")</f>
        <v>#DIV/0!</v>
      </c>
      <c r="J797" s="1"/>
    </row>
    <row r="798" spans="1:10" s="5" customFormat="1" ht="16.2" customHeight="1" x14ac:dyDescent="0.3">
      <c r="A798" s="142" t="s">
        <v>64</v>
      </c>
      <c r="B798" s="236"/>
      <c r="C798" s="236"/>
      <c r="D798" s="148">
        <v>4.5</v>
      </c>
      <c r="E798" s="247"/>
      <c r="F798" s="238"/>
      <c r="G798" s="241"/>
      <c r="H798" s="194" t="s">
        <v>65</v>
      </c>
      <c r="I798" s="1" t="e">
        <f>IF(I793=100%, "Not Applicable","Applicable")</f>
        <v>#DIV/0!</v>
      </c>
      <c r="J798" s="1"/>
    </row>
    <row r="799" spans="1:10" s="5" customFormat="1" ht="16.2" customHeight="1" x14ac:dyDescent="0.3">
      <c r="A799" s="142" t="s">
        <v>64</v>
      </c>
      <c r="B799" s="236"/>
      <c r="C799" s="236"/>
      <c r="D799" s="148">
        <v>4.5</v>
      </c>
      <c r="E799" s="247"/>
      <c r="F799" s="239"/>
      <c r="G799" s="242"/>
      <c r="H799" s="194" t="s">
        <v>67</v>
      </c>
      <c r="I799" s="1" t="e">
        <f>(IF(I798="Not Applicable","Not Applicable",(IF(AND(I797="Yes",I798="Applicable"),"Present","Not Present"))))</f>
        <v>#DIV/0!</v>
      </c>
      <c r="J799" s="1"/>
    </row>
    <row r="800" spans="1:10" x14ac:dyDescent="0.3">
      <c r="A800" s="142" t="s">
        <v>64</v>
      </c>
      <c r="B800" s="236"/>
      <c r="C800" s="236"/>
      <c r="D800" s="149"/>
      <c r="E800" s="138"/>
      <c r="F800" s="119"/>
      <c r="G800" s="167"/>
      <c r="H800" s="196"/>
      <c r="I800" s="195"/>
      <c r="J800" s="189"/>
    </row>
    <row r="801" spans="1:10" ht="27.6" x14ac:dyDescent="0.3">
      <c r="A801" s="142" t="s">
        <v>64</v>
      </c>
      <c r="B801" s="145" t="s">
        <v>38</v>
      </c>
      <c r="C801" s="145"/>
      <c r="D801" s="146">
        <v>4.5999999999999996</v>
      </c>
      <c r="E801" s="135" t="s">
        <v>903</v>
      </c>
      <c r="F801" s="116" t="s">
        <v>29</v>
      </c>
      <c r="G801" s="170"/>
      <c r="H801" s="184"/>
      <c r="I801" s="185"/>
      <c r="J801" s="185"/>
    </row>
    <row r="802" spans="1:10" x14ac:dyDescent="0.3">
      <c r="A802" s="142" t="s">
        <v>64</v>
      </c>
      <c r="B802" s="235" t="s">
        <v>38</v>
      </c>
      <c r="C802" s="235"/>
      <c r="D802" s="148" t="s">
        <v>293</v>
      </c>
      <c r="E802" s="248" t="s">
        <v>904</v>
      </c>
      <c r="F802" s="117" t="s">
        <v>294</v>
      </c>
      <c r="G802" s="166"/>
      <c r="H802" s="250" t="s">
        <v>48</v>
      </c>
      <c r="I802" s="246"/>
      <c r="J802" s="250" t="str">
        <f>IF(AND(H802="Yes",I802="Needs Action"),"Yes","No")</f>
        <v>No</v>
      </c>
    </row>
    <row r="803" spans="1:10" ht="20.399999999999999" x14ac:dyDescent="0.3">
      <c r="A803" s="142" t="s">
        <v>64</v>
      </c>
      <c r="B803" s="235"/>
      <c r="C803" s="235"/>
      <c r="D803" s="148" t="s">
        <v>293</v>
      </c>
      <c r="E803" s="248"/>
      <c r="F803" s="117" t="s">
        <v>44</v>
      </c>
      <c r="G803" s="166"/>
      <c r="H803" s="250"/>
      <c r="I803" s="246"/>
      <c r="J803" s="250"/>
    </row>
    <row r="804" spans="1:10" ht="107.4" customHeight="1" x14ac:dyDescent="0.3">
      <c r="A804" s="142" t="s">
        <v>64</v>
      </c>
      <c r="B804" s="147" t="s">
        <v>38</v>
      </c>
      <c r="C804" s="147"/>
      <c r="D804" s="148" t="s">
        <v>295</v>
      </c>
      <c r="E804" s="136" t="s">
        <v>905</v>
      </c>
      <c r="F804" s="117" t="s">
        <v>294</v>
      </c>
      <c r="G804" s="166"/>
      <c r="H804" s="186" t="s">
        <v>48</v>
      </c>
      <c r="I804" s="187"/>
      <c r="J804" s="186" t="str">
        <f>IF(AND(H804="Yes",I804="Needs Action"),"Yes","No")</f>
        <v>No</v>
      </c>
    </row>
    <row r="805" spans="1:10" x14ac:dyDescent="0.3">
      <c r="A805" s="142" t="s">
        <v>64</v>
      </c>
      <c r="B805" s="235" t="s">
        <v>38</v>
      </c>
      <c r="C805" s="235"/>
      <c r="D805" s="148" t="s">
        <v>296</v>
      </c>
      <c r="E805" s="248" t="s">
        <v>906</v>
      </c>
      <c r="F805" s="117" t="s">
        <v>294</v>
      </c>
      <c r="G805" s="166"/>
      <c r="H805" s="250" t="s">
        <v>48</v>
      </c>
      <c r="I805" s="246"/>
      <c r="J805" s="250" t="str">
        <f>IF(AND(H805="Yes",I805="Needs Action"),"Yes","No")</f>
        <v>No</v>
      </c>
    </row>
    <row r="806" spans="1:10" ht="20.399999999999999" x14ac:dyDescent="0.3">
      <c r="A806" s="142" t="s">
        <v>64</v>
      </c>
      <c r="B806" s="235"/>
      <c r="C806" s="235"/>
      <c r="D806" s="148" t="s">
        <v>296</v>
      </c>
      <c r="E806" s="248"/>
      <c r="F806" s="117" t="s">
        <v>49</v>
      </c>
      <c r="G806" s="166"/>
      <c r="H806" s="250"/>
      <c r="I806" s="246"/>
      <c r="J806" s="250"/>
    </row>
    <row r="807" spans="1:10" ht="20.399999999999999" x14ac:dyDescent="0.3">
      <c r="A807" s="142" t="s">
        <v>64</v>
      </c>
      <c r="B807" s="235"/>
      <c r="C807" s="235"/>
      <c r="D807" s="148" t="s">
        <v>296</v>
      </c>
      <c r="E807" s="248"/>
      <c r="F807" s="117" t="s">
        <v>44</v>
      </c>
      <c r="G807" s="166"/>
      <c r="H807" s="250"/>
      <c r="I807" s="246"/>
      <c r="J807" s="250"/>
    </row>
    <row r="808" spans="1:10" x14ac:dyDescent="0.3">
      <c r="A808" s="142" t="s">
        <v>64</v>
      </c>
      <c r="B808" s="235"/>
      <c r="C808" s="235"/>
      <c r="D808" s="148" t="s">
        <v>296</v>
      </c>
      <c r="E808" s="248"/>
      <c r="F808" s="117" t="s">
        <v>73</v>
      </c>
      <c r="G808" s="166"/>
      <c r="H808" s="250"/>
      <c r="I808" s="246"/>
      <c r="J808" s="250"/>
    </row>
    <row r="809" spans="1:10" x14ac:dyDescent="0.3">
      <c r="A809" s="142" t="s">
        <v>64</v>
      </c>
      <c r="B809" s="235"/>
      <c r="C809" s="235"/>
      <c r="D809" s="148" t="s">
        <v>296</v>
      </c>
      <c r="E809" s="248"/>
      <c r="F809" s="118" t="s">
        <v>42</v>
      </c>
      <c r="G809" s="166"/>
      <c r="H809" s="250"/>
      <c r="I809" s="246"/>
      <c r="J809" s="250"/>
    </row>
    <row r="810" spans="1:10" x14ac:dyDescent="0.3">
      <c r="A810" s="142" t="s">
        <v>64</v>
      </c>
      <c r="B810" s="235"/>
      <c r="C810" s="235"/>
      <c r="D810" s="148" t="s">
        <v>296</v>
      </c>
      <c r="E810" s="248"/>
      <c r="F810" s="117" t="s">
        <v>727</v>
      </c>
      <c r="G810" s="166"/>
      <c r="H810" s="250"/>
      <c r="I810" s="246"/>
      <c r="J810" s="250"/>
    </row>
    <row r="811" spans="1:10" x14ac:dyDescent="0.3">
      <c r="A811" s="142" t="s">
        <v>64</v>
      </c>
      <c r="B811" s="235"/>
      <c r="C811" s="235"/>
      <c r="D811" s="148" t="s">
        <v>296</v>
      </c>
      <c r="E811" s="248"/>
      <c r="F811" s="117" t="s">
        <v>88</v>
      </c>
      <c r="G811" s="166"/>
      <c r="H811" s="250"/>
      <c r="I811" s="246"/>
      <c r="J811" s="250"/>
    </row>
    <row r="812" spans="1:10" x14ac:dyDescent="0.3">
      <c r="A812" s="142" t="s">
        <v>64</v>
      </c>
      <c r="B812" s="235" t="s">
        <v>38</v>
      </c>
      <c r="C812" s="235"/>
      <c r="D812" s="148" t="s">
        <v>297</v>
      </c>
      <c r="E812" s="248" t="s">
        <v>907</v>
      </c>
      <c r="F812" s="117" t="s">
        <v>73</v>
      </c>
      <c r="G812" s="166"/>
      <c r="H812" s="250" t="s">
        <v>48</v>
      </c>
      <c r="I812" s="246"/>
      <c r="J812" s="250" t="str">
        <f>IF(AND(H812="Yes",I812="Needs Action"),"Yes","No")</f>
        <v>No</v>
      </c>
    </row>
    <row r="813" spans="1:10" x14ac:dyDescent="0.3">
      <c r="A813" s="142" t="s">
        <v>64</v>
      </c>
      <c r="B813" s="235"/>
      <c r="C813" s="235"/>
      <c r="D813" s="148" t="s">
        <v>297</v>
      </c>
      <c r="E813" s="248"/>
      <c r="F813" s="117" t="s">
        <v>294</v>
      </c>
      <c r="G813" s="166"/>
      <c r="H813" s="250"/>
      <c r="I813" s="246"/>
      <c r="J813" s="250"/>
    </row>
    <row r="814" spans="1:10" x14ac:dyDescent="0.3">
      <c r="A814" s="142" t="s">
        <v>64</v>
      </c>
      <c r="B814" s="235"/>
      <c r="C814" s="235"/>
      <c r="D814" s="148" t="s">
        <v>297</v>
      </c>
      <c r="E814" s="248"/>
      <c r="F814" s="117" t="s">
        <v>84</v>
      </c>
      <c r="G814" s="166"/>
      <c r="H814" s="250"/>
      <c r="I814" s="246"/>
      <c r="J814" s="250"/>
    </row>
    <row r="815" spans="1:10" x14ac:dyDescent="0.3">
      <c r="A815" s="142" t="s">
        <v>64</v>
      </c>
      <c r="B815" s="235" t="s">
        <v>38</v>
      </c>
      <c r="C815" s="235"/>
      <c r="D815" s="148" t="s">
        <v>298</v>
      </c>
      <c r="E815" s="248" t="s">
        <v>908</v>
      </c>
      <c r="F815" s="117" t="s">
        <v>40</v>
      </c>
      <c r="G815" s="166"/>
      <c r="H815" s="250" t="s">
        <v>48</v>
      </c>
      <c r="I815" s="246"/>
      <c r="J815" s="250" t="str">
        <f>IF(AND(H815="Yes",I815="Needs Action"),"Yes","No")</f>
        <v>No</v>
      </c>
    </row>
    <row r="816" spans="1:10" x14ac:dyDescent="0.3">
      <c r="A816" s="142" t="s">
        <v>64</v>
      </c>
      <c r="B816" s="235"/>
      <c r="C816" s="235"/>
      <c r="D816" s="148" t="s">
        <v>298</v>
      </c>
      <c r="E816" s="248"/>
      <c r="F816" s="117" t="s">
        <v>299</v>
      </c>
      <c r="G816" s="166"/>
      <c r="H816" s="250"/>
      <c r="I816" s="246"/>
      <c r="J816" s="250"/>
    </row>
    <row r="817" spans="1:10" x14ac:dyDescent="0.3">
      <c r="A817" s="142" t="s">
        <v>64</v>
      </c>
      <c r="B817" s="235"/>
      <c r="C817" s="235"/>
      <c r="D817" s="148" t="s">
        <v>298</v>
      </c>
      <c r="E817" s="248"/>
      <c r="F817" s="117" t="s">
        <v>300</v>
      </c>
      <c r="G817" s="166"/>
      <c r="H817" s="250"/>
      <c r="I817" s="246"/>
      <c r="J817" s="250"/>
    </row>
    <row r="818" spans="1:10" x14ac:dyDescent="0.3">
      <c r="A818" s="142" t="s">
        <v>64</v>
      </c>
      <c r="B818" s="235" t="s">
        <v>38</v>
      </c>
      <c r="C818" s="235"/>
      <c r="D818" s="148" t="s">
        <v>301</v>
      </c>
      <c r="E818" s="248" t="s">
        <v>909</v>
      </c>
      <c r="F818" s="117" t="s">
        <v>299</v>
      </c>
      <c r="G818" s="166"/>
      <c r="H818" s="250" t="s">
        <v>48</v>
      </c>
      <c r="I818" s="246"/>
      <c r="J818" s="250" t="str">
        <f>IF(AND(H818="Yes",I818="Needs Action"),"Yes","No")</f>
        <v>No</v>
      </c>
    </row>
    <row r="819" spans="1:10" x14ac:dyDescent="0.3">
      <c r="A819" s="142" t="s">
        <v>64</v>
      </c>
      <c r="B819" s="235"/>
      <c r="C819" s="235"/>
      <c r="D819" s="148" t="s">
        <v>301</v>
      </c>
      <c r="E819" s="248"/>
      <c r="F819" s="117" t="s">
        <v>73</v>
      </c>
      <c r="G819" s="166"/>
      <c r="H819" s="250"/>
      <c r="I819" s="246"/>
      <c r="J819" s="250"/>
    </row>
    <row r="820" spans="1:10" x14ac:dyDescent="0.3">
      <c r="A820" s="142" t="s">
        <v>64</v>
      </c>
      <c r="B820" s="235"/>
      <c r="C820" s="235"/>
      <c r="D820" s="148" t="s">
        <v>301</v>
      </c>
      <c r="E820" s="248"/>
      <c r="F820" s="117" t="s">
        <v>727</v>
      </c>
      <c r="G820" s="166"/>
      <c r="H820" s="250"/>
      <c r="I820" s="246"/>
      <c r="J820" s="250"/>
    </row>
    <row r="821" spans="1:10" x14ac:dyDescent="0.3">
      <c r="A821" s="142" t="s">
        <v>64</v>
      </c>
      <c r="B821" s="235"/>
      <c r="C821" s="235"/>
      <c r="D821" s="148" t="s">
        <v>301</v>
      </c>
      <c r="E821" s="248"/>
      <c r="F821" s="117" t="s">
        <v>294</v>
      </c>
      <c r="G821" s="166"/>
      <c r="H821" s="250"/>
      <c r="I821" s="246"/>
      <c r="J821" s="250"/>
    </row>
    <row r="822" spans="1:10" x14ac:dyDescent="0.3">
      <c r="A822" s="142" t="s">
        <v>64</v>
      </c>
      <c r="B822" s="235"/>
      <c r="C822" s="235"/>
      <c r="D822" s="148" t="s">
        <v>301</v>
      </c>
      <c r="E822" s="248"/>
      <c r="F822" s="117" t="s">
        <v>246</v>
      </c>
      <c r="G822" s="166"/>
      <c r="H822" s="250"/>
      <c r="I822" s="246"/>
      <c r="J822" s="250"/>
    </row>
    <row r="823" spans="1:10" ht="20.399999999999999" x14ac:dyDescent="0.3">
      <c r="A823" s="142" t="s">
        <v>64</v>
      </c>
      <c r="B823" s="235"/>
      <c r="C823" s="235"/>
      <c r="D823" s="148" t="s">
        <v>301</v>
      </c>
      <c r="E823" s="248"/>
      <c r="F823" s="117" t="s">
        <v>44</v>
      </c>
      <c r="G823" s="166"/>
      <c r="H823" s="250"/>
      <c r="I823" s="246"/>
      <c r="J823" s="250"/>
    </row>
    <row r="824" spans="1:10" x14ac:dyDescent="0.3">
      <c r="A824" s="142" t="s">
        <v>64</v>
      </c>
      <c r="B824" s="235"/>
      <c r="C824" s="235"/>
      <c r="D824" s="148" t="s">
        <v>301</v>
      </c>
      <c r="E824" s="248"/>
      <c r="F824" s="118" t="s">
        <v>42</v>
      </c>
      <c r="G824" s="166"/>
      <c r="H824" s="250"/>
      <c r="I824" s="246"/>
      <c r="J824" s="250"/>
    </row>
    <row r="825" spans="1:10" x14ac:dyDescent="0.3">
      <c r="A825" s="142" t="s">
        <v>64</v>
      </c>
      <c r="B825" s="235"/>
      <c r="C825" s="235"/>
      <c r="D825" s="148" t="s">
        <v>301</v>
      </c>
      <c r="E825" s="248"/>
      <c r="F825" s="117" t="s">
        <v>727</v>
      </c>
      <c r="G825" s="166"/>
      <c r="H825" s="250"/>
      <c r="I825" s="246"/>
      <c r="J825" s="250"/>
    </row>
    <row r="826" spans="1:10" x14ac:dyDescent="0.3">
      <c r="A826" s="142" t="s">
        <v>64</v>
      </c>
      <c r="B826" s="235" t="s">
        <v>38</v>
      </c>
      <c r="C826" s="235"/>
      <c r="D826" s="148" t="s">
        <v>302</v>
      </c>
      <c r="E826" s="248" t="s">
        <v>910</v>
      </c>
      <c r="F826" s="117" t="s">
        <v>299</v>
      </c>
      <c r="G826" s="166"/>
      <c r="H826" s="250" t="s">
        <v>48</v>
      </c>
      <c r="I826" s="246"/>
      <c r="J826" s="250" t="str">
        <f>IF(AND(H826="Yes",I826="Needs Action"),"Yes","No")</f>
        <v>No</v>
      </c>
    </row>
    <row r="827" spans="1:10" ht="20.399999999999999" x14ac:dyDescent="0.3">
      <c r="A827" s="142" t="s">
        <v>64</v>
      </c>
      <c r="B827" s="235"/>
      <c r="C827" s="235"/>
      <c r="D827" s="148" t="s">
        <v>302</v>
      </c>
      <c r="E827" s="248"/>
      <c r="F827" s="117" t="s">
        <v>44</v>
      </c>
      <c r="G827" s="166"/>
      <c r="H827" s="250"/>
      <c r="I827" s="246"/>
      <c r="J827" s="250"/>
    </row>
    <row r="828" spans="1:10" x14ac:dyDescent="0.3">
      <c r="A828" s="142" t="s">
        <v>64</v>
      </c>
      <c r="B828" s="235"/>
      <c r="C828" s="235"/>
      <c r="D828" s="148" t="s">
        <v>302</v>
      </c>
      <c r="E828" s="248"/>
      <c r="F828" s="118" t="s">
        <v>42</v>
      </c>
      <c r="G828" s="166"/>
      <c r="H828" s="250"/>
      <c r="I828" s="246"/>
      <c r="J828" s="250"/>
    </row>
    <row r="829" spans="1:10" x14ac:dyDescent="0.3">
      <c r="A829" s="142" t="s">
        <v>64</v>
      </c>
      <c r="B829" s="235"/>
      <c r="C829" s="235"/>
      <c r="D829" s="148" t="s">
        <v>302</v>
      </c>
      <c r="E829" s="248"/>
      <c r="F829" s="117" t="s">
        <v>727</v>
      </c>
      <c r="G829" s="166"/>
      <c r="H829" s="250"/>
      <c r="I829" s="246"/>
      <c r="J829" s="250"/>
    </row>
    <row r="830" spans="1:10" ht="14.4" customHeight="1" x14ac:dyDescent="0.3">
      <c r="A830" s="142" t="s">
        <v>64</v>
      </c>
      <c r="B830" s="236"/>
      <c r="C830" s="236"/>
      <c r="D830" s="149"/>
      <c r="E830" s="137"/>
      <c r="F830" s="119"/>
      <c r="G830" s="167"/>
      <c r="H830" s="188"/>
      <c r="I830" s="189"/>
      <c r="J830" s="189"/>
    </row>
    <row r="831" spans="1:10" s="5" customFormat="1" ht="14.4" customHeight="1" x14ac:dyDescent="0.3">
      <c r="A831" s="142" t="s">
        <v>64</v>
      </c>
      <c r="B831" s="236"/>
      <c r="C831" s="236"/>
      <c r="D831" s="148">
        <v>4.5999999999999996</v>
      </c>
      <c r="E831" s="247" t="s">
        <v>303</v>
      </c>
      <c r="F831" s="244"/>
      <c r="G831" s="243"/>
      <c r="H831" s="190" t="s">
        <v>52</v>
      </c>
      <c r="I831" s="191" t="e">
        <f>COUNTIF(I802:I829,"Exceeds")/COUNTA(I802:I829)</f>
        <v>#DIV/0!</v>
      </c>
      <c r="J831" s="1"/>
    </row>
    <row r="832" spans="1:10" s="5" customFormat="1" ht="14.4" customHeight="1" x14ac:dyDescent="0.3">
      <c r="A832" s="142" t="s">
        <v>64</v>
      </c>
      <c r="B832" s="236"/>
      <c r="C832" s="236"/>
      <c r="D832" s="148">
        <v>4.5999999999999996</v>
      </c>
      <c r="E832" s="247"/>
      <c r="F832" s="244"/>
      <c r="G832" s="243"/>
      <c r="H832" s="190" t="s">
        <v>53</v>
      </c>
      <c r="I832" s="191" t="e">
        <f>COUNTIF(I802:I829,"Meets")/COUNTA(I802:I829)</f>
        <v>#DIV/0!</v>
      </c>
      <c r="J832" s="1"/>
    </row>
    <row r="833" spans="1:10" s="5" customFormat="1" ht="14.4" customHeight="1" x14ac:dyDescent="0.3">
      <c r="A833" s="142" t="s">
        <v>64</v>
      </c>
      <c r="B833" s="236"/>
      <c r="C833" s="236"/>
      <c r="D833" s="148">
        <v>4.5999999999999996</v>
      </c>
      <c r="E833" s="247"/>
      <c r="F833" s="244"/>
      <c r="G833" s="243"/>
      <c r="H833" s="190" t="s">
        <v>54</v>
      </c>
      <c r="I833" s="191" t="e">
        <f>COUNTIF(I802:I829,"Needs Action")/COUNTA(I802:I829)</f>
        <v>#DIV/0!</v>
      </c>
      <c r="J833" s="1"/>
    </row>
    <row r="834" spans="1:10" s="5" customFormat="1" ht="14.4" customHeight="1" x14ac:dyDescent="0.3">
      <c r="A834" s="142" t="s">
        <v>64</v>
      </c>
      <c r="B834" s="236"/>
      <c r="C834" s="236"/>
      <c r="D834" s="148">
        <v>4.5999999999999996</v>
      </c>
      <c r="E834" s="247"/>
      <c r="F834" s="244"/>
      <c r="G834" s="243"/>
      <c r="H834" s="190" t="s">
        <v>80</v>
      </c>
      <c r="I834" s="192">
        <f>COUNTIF(J802:J829,"Yes")/COUNTA(J802:J829)</f>
        <v>0</v>
      </c>
      <c r="J834" s="1"/>
    </row>
    <row r="835" spans="1:10" s="5" customFormat="1" ht="14.4" customHeight="1" x14ac:dyDescent="0.3">
      <c r="A835" s="142" t="s">
        <v>64</v>
      </c>
      <c r="B835" s="236"/>
      <c r="C835" s="236"/>
      <c r="D835" s="148">
        <v>4.5999999999999996</v>
      </c>
      <c r="E835" s="247"/>
      <c r="F835" s="244"/>
      <c r="G835" s="243"/>
      <c r="H835" s="190" t="s">
        <v>56</v>
      </c>
      <c r="I835" s="192" t="e">
        <f>COUNTIF(I802:I829,"Not Applicable")/COUNTA(I802:I829)</f>
        <v>#DIV/0!</v>
      </c>
      <c r="J835" s="1"/>
    </row>
    <row r="836" spans="1:10" s="5" customFormat="1" ht="14.4" customHeight="1" x14ac:dyDescent="0.3">
      <c r="A836" s="142" t="s">
        <v>64</v>
      </c>
      <c r="B836" s="236"/>
      <c r="C836" s="236"/>
      <c r="D836" s="149"/>
      <c r="E836" s="138"/>
      <c r="F836" s="119"/>
      <c r="G836" s="167"/>
      <c r="H836" s="188"/>
      <c r="I836" s="193"/>
      <c r="J836" s="193"/>
    </row>
    <row r="837" spans="1:10" s="5" customFormat="1" ht="80.400000000000006" customHeight="1" x14ac:dyDescent="0.3">
      <c r="A837" s="142" t="s">
        <v>64</v>
      </c>
      <c r="B837" s="236"/>
      <c r="C837" s="236"/>
      <c r="D837" s="148">
        <v>4.5999999999999996</v>
      </c>
      <c r="E837" s="247" t="s">
        <v>304</v>
      </c>
      <c r="F837" s="114" t="s">
        <v>305</v>
      </c>
      <c r="G837" s="168"/>
      <c r="H837" s="194" t="s">
        <v>59</v>
      </c>
      <c r="I837" s="1" t="e">
        <f>IF((I831+I832+I835)&gt;=80%,"Yes","No")</f>
        <v>#DIV/0!</v>
      </c>
      <c r="J837" s="1"/>
    </row>
    <row r="838" spans="1:10" s="5" customFormat="1" ht="16.2" customHeight="1" x14ac:dyDescent="0.3">
      <c r="A838" s="142" t="s">
        <v>64</v>
      </c>
      <c r="B838" s="236"/>
      <c r="C838" s="236"/>
      <c r="D838" s="148">
        <v>4.5999999999999996</v>
      </c>
      <c r="E838" s="247"/>
      <c r="F838" s="237"/>
      <c r="G838" s="240"/>
      <c r="H838" s="194" t="s">
        <v>61</v>
      </c>
      <c r="I838" s="1" t="str">
        <f>IF(I834&gt;0,"Yes","No")</f>
        <v>No</v>
      </c>
      <c r="J838" s="1"/>
    </row>
    <row r="839" spans="1:10" s="5" customFormat="1" ht="16.2" customHeight="1" x14ac:dyDescent="0.3">
      <c r="A839" s="142" t="s">
        <v>64</v>
      </c>
      <c r="B839" s="236"/>
      <c r="C839" s="236"/>
      <c r="D839" s="148">
        <v>4.5999999999999996</v>
      </c>
      <c r="E839" s="247"/>
      <c r="F839" s="238"/>
      <c r="G839" s="241"/>
      <c r="H839" s="194" t="s">
        <v>63</v>
      </c>
      <c r="I839" s="1" t="e">
        <f>IF(AND(I837="Yes", I838="No"), "Yes", "No")</f>
        <v>#DIV/0!</v>
      </c>
      <c r="J839" s="1"/>
    </row>
    <row r="840" spans="1:10" s="5" customFormat="1" ht="16.2" customHeight="1" x14ac:dyDescent="0.3">
      <c r="A840" s="142" t="s">
        <v>64</v>
      </c>
      <c r="B840" s="236"/>
      <c r="C840" s="236"/>
      <c r="D840" s="148">
        <v>4.5999999999999996</v>
      </c>
      <c r="E840" s="247"/>
      <c r="F840" s="238"/>
      <c r="G840" s="241"/>
      <c r="H840" s="194" t="s">
        <v>65</v>
      </c>
      <c r="I840" s="1" t="e">
        <f>IF(I835=100%, "Not Applicable","Applicable")</f>
        <v>#DIV/0!</v>
      </c>
      <c r="J840" s="1"/>
    </row>
    <row r="841" spans="1:10" s="5" customFormat="1" ht="16.2" customHeight="1" x14ac:dyDescent="0.3">
      <c r="A841" s="142" t="s">
        <v>64</v>
      </c>
      <c r="B841" s="236"/>
      <c r="C841" s="236"/>
      <c r="D841" s="148">
        <v>4.5999999999999996</v>
      </c>
      <c r="E841" s="247"/>
      <c r="F841" s="239"/>
      <c r="G841" s="242"/>
      <c r="H841" s="194" t="s">
        <v>67</v>
      </c>
      <c r="I841" s="1" t="e">
        <f>(IF(I840="Not Applicable","Not Applicable",(IF(AND(I839="Yes",I840="Applicable"),"Present","Not Present"))))</f>
        <v>#DIV/0!</v>
      </c>
      <c r="J841" s="1"/>
    </row>
    <row r="842" spans="1:10" x14ac:dyDescent="0.3">
      <c r="A842" s="142" t="s">
        <v>64</v>
      </c>
      <c r="B842" s="236"/>
      <c r="C842" s="236"/>
      <c r="D842" s="149"/>
      <c r="E842" s="138"/>
      <c r="F842" s="119"/>
      <c r="G842" s="167"/>
      <c r="H842" s="196"/>
      <c r="I842" s="195"/>
      <c r="J842" s="189"/>
    </row>
    <row r="843" spans="1:10" ht="27.6" x14ac:dyDescent="0.3">
      <c r="A843" s="142" t="s">
        <v>64</v>
      </c>
      <c r="B843" s="145" t="s">
        <v>38</v>
      </c>
      <c r="C843" s="145" t="s">
        <v>726</v>
      </c>
      <c r="D843" s="146">
        <v>4.7</v>
      </c>
      <c r="E843" s="135" t="s">
        <v>911</v>
      </c>
      <c r="F843" s="116" t="s">
        <v>29</v>
      </c>
      <c r="G843" s="170"/>
      <c r="H843" s="184"/>
      <c r="I843" s="185"/>
      <c r="J843" s="185"/>
    </row>
    <row r="844" spans="1:10" ht="20.399999999999999" x14ac:dyDescent="0.3">
      <c r="A844" s="142" t="s">
        <v>64</v>
      </c>
      <c r="B844" s="235" t="s">
        <v>140</v>
      </c>
      <c r="C844" s="235" t="s">
        <v>726</v>
      </c>
      <c r="D844" s="148" t="s">
        <v>306</v>
      </c>
      <c r="E844" s="248" t="s">
        <v>912</v>
      </c>
      <c r="F844" s="117" t="s">
        <v>44</v>
      </c>
      <c r="G844" s="166"/>
      <c r="H844" s="250" t="s">
        <v>48</v>
      </c>
      <c r="I844" s="246"/>
      <c r="J844" s="250" t="str">
        <f>IF(AND(H844="Yes",I844="Needs Action"),"Yes","No")</f>
        <v>No</v>
      </c>
    </row>
    <row r="845" spans="1:10" x14ac:dyDescent="0.3">
      <c r="A845" s="142" t="s">
        <v>64</v>
      </c>
      <c r="B845" s="235"/>
      <c r="C845" s="235"/>
      <c r="D845" s="148" t="s">
        <v>306</v>
      </c>
      <c r="E845" s="248"/>
      <c r="F845" s="118" t="s">
        <v>42</v>
      </c>
      <c r="G845" s="166"/>
      <c r="H845" s="250"/>
      <c r="I845" s="246"/>
      <c r="J845" s="250"/>
    </row>
    <row r="846" spans="1:10" x14ac:dyDescent="0.3">
      <c r="A846" s="142" t="s">
        <v>64</v>
      </c>
      <c r="B846" s="235"/>
      <c r="C846" s="235"/>
      <c r="D846" s="148" t="s">
        <v>306</v>
      </c>
      <c r="E846" s="248"/>
      <c r="F846" s="117" t="s">
        <v>88</v>
      </c>
      <c r="G846" s="166"/>
      <c r="H846" s="250"/>
      <c r="I846" s="246"/>
      <c r="J846" s="250"/>
    </row>
    <row r="847" spans="1:10" x14ac:dyDescent="0.3">
      <c r="A847" s="142" t="s">
        <v>64</v>
      </c>
      <c r="B847" s="235" t="s">
        <v>140</v>
      </c>
      <c r="C847" s="235" t="s">
        <v>726</v>
      </c>
      <c r="D847" s="148" t="s">
        <v>307</v>
      </c>
      <c r="E847" s="248" t="s">
        <v>913</v>
      </c>
      <c r="F847" s="117" t="s">
        <v>246</v>
      </c>
      <c r="G847" s="166"/>
      <c r="H847" s="250" t="s">
        <v>48</v>
      </c>
      <c r="I847" s="246"/>
      <c r="J847" s="250" t="str">
        <f>IF(AND(H847="Yes",I847="Needs Action"),"Yes","No")</f>
        <v>No</v>
      </c>
    </row>
    <row r="848" spans="1:10" ht="20.399999999999999" x14ac:dyDescent="0.3">
      <c r="A848" s="142" t="s">
        <v>64</v>
      </c>
      <c r="B848" s="235"/>
      <c r="C848" s="235"/>
      <c r="D848" s="148" t="s">
        <v>307</v>
      </c>
      <c r="E848" s="248"/>
      <c r="F848" s="117" t="s">
        <v>44</v>
      </c>
      <c r="G848" s="166"/>
      <c r="H848" s="250"/>
      <c r="I848" s="246"/>
      <c r="J848" s="250"/>
    </row>
    <row r="849" spans="1:10" x14ac:dyDescent="0.3">
      <c r="A849" s="142" t="s">
        <v>64</v>
      </c>
      <c r="B849" s="235"/>
      <c r="C849" s="235"/>
      <c r="D849" s="148" t="s">
        <v>307</v>
      </c>
      <c r="E849" s="248"/>
      <c r="F849" s="118" t="s">
        <v>42</v>
      </c>
      <c r="G849" s="166"/>
      <c r="H849" s="250"/>
      <c r="I849" s="246"/>
      <c r="J849" s="250"/>
    </row>
    <row r="850" spans="1:10" x14ac:dyDescent="0.3">
      <c r="A850" s="142" t="s">
        <v>64</v>
      </c>
      <c r="B850" s="235" t="s">
        <v>140</v>
      </c>
      <c r="C850" s="235" t="s">
        <v>726</v>
      </c>
      <c r="D850" s="148" t="s">
        <v>308</v>
      </c>
      <c r="E850" s="248" t="s">
        <v>914</v>
      </c>
      <c r="F850" s="117" t="s">
        <v>246</v>
      </c>
      <c r="G850" s="166"/>
      <c r="H850" s="250" t="s">
        <v>48</v>
      </c>
      <c r="I850" s="246"/>
      <c r="J850" s="250" t="str">
        <f>IF(AND(H850="Yes",I850="Needs Action"),"Yes","No")</f>
        <v>No</v>
      </c>
    </row>
    <row r="851" spans="1:10" ht="20.399999999999999" x14ac:dyDescent="0.3">
      <c r="A851" s="142" t="s">
        <v>64</v>
      </c>
      <c r="B851" s="235"/>
      <c r="C851" s="235"/>
      <c r="D851" s="148" t="s">
        <v>308</v>
      </c>
      <c r="E851" s="248"/>
      <c r="F851" s="117" t="s">
        <v>44</v>
      </c>
      <c r="G851" s="166"/>
      <c r="H851" s="250"/>
      <c r="I851" s="246"/>
      <c r="J851" s="250"/>
    </row>
    <row r="852" spans="1:10" x14ac:dyDescent="0.3">
      <c r="A852" s="142" t="s">
        <v>64</v>
      </c>
      <c r="B852" s="235"/>
      <c r="C852" s="235"/>
      <c r="D852" s="148" t="s">
        <v>308</v>
      </c>
      <c r="E852" s="248"/>
      <c r="F852" s="118" t="s">
        <v>42</v>
      </c>
      <c r="G852" s="166"/>
      <c r="H852" s="250"/>
      <c r="I852" s="246"/>
      <c r="J852" s="250"/>
    </row>
    <row r="853" spans="1:10" x14ac:dyDescent="0.3">
      <c r="A853" s="142" t="s">
        <v>64</v>
      </c>
      <c r="B853" s="235" t="s">
        <v>140</v>
      </c>
      <c r="C853" s="235"/>
      <c r="D853" s="148" t="s">
        <v>309</v>
      </c>
      <c r="E853" s="248" t="s">
        <v>915</v>
      </c>
      <c r="F853" s="117" t="s">
        <v>40</v>
      </c>
      <c r="G853" s="166"/>
      <c r="H853" s="250" t="s">
        <v>48</v>
      </c>
      <c r="I853" s="246"/>
      <c r="J853" s="250" t="str">
        <f>IF(AND(H853="Yes",I853="Needs Action"),"Yes","No")</f>
        <v>No</v>
      </c>
    </row>
    <row r="854" spans="1:10" ht="20.399999999999999" x14ac:dyDescent="0.3">
      <c r="A854" s="142" t="s">
        <v>64</v>
      </c>
      <c r="B854" s="235"/>
      <c r="C854" s="235"/>
      <c r="D854" s="148" t="s">
        <v>309</v>
      </c>
      <c r="E854" s="248"/>
      <c r="F854" s="117" t="s">
        <v>44</v>
      </c>
      <c r="G854" s="166"/>
      <c r="H854" s="250"/>
      <c r="I854" s="246"/>
      <c r="J854" s="250"/>
    </row>
    <row r="855" spans="1:10" x14ac:dyDescent="0.3">
      <c r="A855" s="142" t="s">
        <v>64</v>
      </c>
      <c r="B855" s="235"/>
      <c r="C855" s="235"/>
      <c r="D855" s="148" t="s">
        <v>309</v>
      </c>
      <c r="E855" s="248"/>
      <c r="F855" s="118" t="s">
        <v>42</v>
      </c>
      <c r="G855" s="166"/>
      <c r="H855" s="250"/>
      <c r="I855" s="246"/>
      <c r="J855" s="250"/>
    </row>
    <row r="856" spans="1:10" x14ac:dyDescent="0.3">
      <c r="A856" s="142" t="s">
        <v>64</v>
      </c>
      <c r="B856" s="235"/>
      <c r="C856" s="235"/>
      <c r="D856" s="148" t="s">
        <v>309</v>
      </c>
      <c r="E856" s="248"/>
      <c r="F856" s="117" t="s">
        <v>246</v>
      </c>
      <c r="G856" s="166"/>
      <c r="H856" s="250"/>
      <c r="I856" s="246"/>
      <c r="J856" s="250"/>
    </row>
    <row r="857" spans="1:10" x14ac:dyDescent="0.3">
      <c r="A857" s="142" t="s">
        <v>64</v>
      </c>
      <c r="B857" s="235"/>
      <c r="C857" s="235"/>
      <c r="D857" s="148" t="s">
        <v>309</v>
      </c>
      <c r="E857" s="248"/>
      <c r="F857" s="117" t="s">
        <v>88</v>
      </c>
      <c r="G857" s="166"/>
      <c r="H857" s="250"/>
      <c r="I857" s="246"/>
      <c r="J857" s="250"/>
    </row>
    <row r="858" spans="1:10" x14ac:dyDescent="0.3">
      <c r="A858" s="142" t="s">
        <v>64</v>
      </c>
      <c r="B858" s="235"/>
      <c r="C858" s="235"/>
      <c r="D858" s="148" t="s">
        <v>309</v>
      </c>
      <c r="E858" s="248"/>
      <c r="F858" s="117" t="s">
        <v>147</v>
      </c>
      <c r="G858" s="166"/>
      <c r="H858" s="250"/>
      <c r="I858" s="246"/>
      <c r="J858" s="250"/>
    </row>
    <row r="859" spans="1:10" ht="27.6" x14ac:dyDescent="0.3">
      <c r="A859" s="142" t="s">
        <v>64</v>
      </c>
      <c r="B859" s="147" t="s">
        <v>140</v>
      </c>
      <c r="C859" s="147"/>
      <c r="D859" s="148" t="s">
        <v>310</v>
      </c>
      <c r="E859" s="136" t="s">
        <v>916</v>
      </c>
      <c r="F859" s="117" t="s">
        <v>246</v>
      </c>
      <c r="G859" s="166"/>
      <c r="H859" s="186" t="s">
        <v>48</v>
      </c>
      <c r="I859" s="187"/>
      <c r="J859" s="186" t="str">
        <f>IF(AND(H859="Yes",I859="Needs Action"),"Yes","No")</f>
        <v>No</v>
      </c>
    </row>
    <row r="860" spans="1:10" ht="23.4" customHeight="1" x14ac:dyDescent="0.3">
      <c r="A860" s="142" t="s">
        <v>64</v>
      </c>
      <c r="B860" s="235" t="s">
        <v>38</v>
      </c>
      <c r="C860" s="235" t="s">
        <v>726</v>
      </c>
      <c r="D860" s="148" t="s">
        <v>311</v>
      </c>
      <c r="E860" s="248" t="s">
        <v>917</v>
      </c>
      <c r="F860" s="117" t="s">
        <v>40</v>
      </c>
      <c r="G860" s="166"/>
      <c r="H860" s="250" t="s">
        <v>48</v>
      </c>
      <c r="I860" s="246"/>
      <c r="J860" s="250" t="str">
        <f>IF(AND(H860="Yes",I860="Needs Action"),"Yes","No")</f>
        <v>No</v>
      </c>
    </row>
    <row r="861" spans="1:10" ht="23.4" customHeight="1" x14ac:dyDescent="0.3">
      <c r="A861" s="142" t="s">
        <v>64</v>
      </c>
      <c r="B861" s="235"/>
      <c r="C861" s="235"/>
      <c r="D861" s="148" t="s">
        <v>311</v>
      </c>
      <c r="E861" s="248"/>
      <c r="F861" s="117" t="s">
        <v>312</v>
      </c>
      <c r="G861" s="166"/>
      <c r="H861" s="250"/>
      <c r="I861" s="246"/>
      <c r="J861" s="250"/>
    </row>
    <row r="862" spans="1:10" ht="23.4" customHeight="1" x14ac:dyDescent="0.3">
      <c r="A862" s="142" t="s">
        <v>64</v>
      </c>
      <c r="B862" s="235"/>
      <c r="C862" s="235"/>
      <c r="D862" s="148" t="s">
        <v>311</v>
      </c>
      <c r="E862" s="248"/>
      <c r="F862" s="117" t="s">
        <v>727</v>
      </c>
      <c r="G862" s="166"/>
      <c r="H862" s="250"/>
      <c r="I862" s="246"/>
      <c r="J862" s="250"/>
    </row>
    <row r="863" spans="1:10" x14ac:dyDescent="0.3">
      <c r="A863" s="142" t="s">
        <v>64</v>
      </c>
      <c r="B863" s="235" t="s">
        <v>38</v>
      </c>
      <c r="C863" s="235"/>
      <c r="D863" s="148" t="s">
        <v>313</v>
      </c>
      <c r="E863" s="248" t="s">
        <v>918</v>
      </c>
      <c r="F863" s="117" t="s">
        <v>727</v>
      </c>
      <c r="G863" s="166"/>
      <c r="H863" s="250" t="s">
        <v>48</v>
      </c>
      <c r="I863" s="246"/>
      <c r="J863" s="250" t="str">
        <f>IF(AND(H863="Yes",I863="Needs Action"),"Yes","No")</f>
        <v>No</v>
      </c>
    </row>
    <row r="864" spans="1:10" x14ac:dyDescent="0.3">
      <c r="A864" s="142" t="s">
        <v>64</v>
      </c>
      <c r="B864" s="235"/>
      <c r="C864" s="235"/>
      <c r="D864" s="148" t="s">
        <v>313</v>
      </c>
      <c r="E864" s="248"/>
      <c r="F864" s="117" t="s">
        <v>40</v>
      </c>
      <c r="G864" s="166"/>
      <c r="H864" s="250"/>
      <c r="I864" s="246"/>
      <c r="J864" s="250"/>
    </row>
    <row r="865" spans="1:10" x14ac:dyDescent="0.3">
      <c r="A865" s="142" t="s">
        <v>64</v>
      </c>
      <c r="B865" s="235"/>
      <c r="C865" s="235"/>
      <c r="D865" s="148" t="s">
        <v>313</v>
      </c>
      <c r="E865" s="248"/>
      <c r="F865" s="117" t="s">
        <v>246</v>
      </c>
      <c r="G865" s="166"/>
      <c r="H865" s="250"/>
      <c r="I865" s="246"/>
      <c r="J865" s="250"/>
    </row>
    <row r="866" spans="1:10" x14ac:dyDescent="0.3">
      <c r="A866" s="142" t="s">
        <v>64</v>
      </c>
      <c r="B866" s="235" t="s">
        <v>38</v>
      </c>
      <c r="C866" s="235"/>
      <c r="D866" s="148" t="s">
        <v>314</v>
      </c>
      <c r="E866" s="248" t="s">
        <v>919</v>
      </c>
      <c r="F866" s="117" t="s">
        <v>294</v>
      </c>
      <c r="G866" s="166"/>
      <c r="H866" s="250" t="s">
        <v>48</v>
      </c>
      <c r="I866" s="246"/>
      <c r="J866" s="250" t="str">
        <f>IF(AND(H866="Yes",I866="Needs Action"),"Yes","No")</f>
        <v>No</v>
      </c>
    </row>
    <row r="867" spans="1:10" x14ac:dyDescent="0.3">
      <c r="A867" s="142" t="s">
        <v>64</v>
      </c>
      <c r="B867" s="235"/>
      <c r="C867" s="235"/>
      <c r="D867" s="148" t="s">
        <v>314</v>
      </c>
      <c r="E867" s="248"/>
      <c r="F867" s="117" t="s">
        <v>246</v>
      </c>
      <c r="G867" s="166"/>
      <c r="H867" s="250"/>
      <c r="I867" s="246"/>
      <c r="J867" s="250"/>
    </row>
    <row r="868" spans="1:10" x14ac:dyDescent="0.3">
      <c r="A868" s="142" t="s">
        <v>64</v>
      </c>
      <c r="B868" s="235"/>
      <c r="C868" s="235"/>
      <c r="D868" s="148" t="s">
        <v>314</v>
      </c>
      <c r="E868" s="248"/>
      <c r="F868" s="117" t="s">
        <v>727</v>
      </c>
      <c r="G868" s="166"/>
      <c r="H868" s="250"/>
      <c r="I868" s="246"/>
      <c r="J868" s="250"/>
    </row>
    <row r="869" spans="1:10" x14ac:dyDescent="0.3">
      <c r="A869" s="142" t="s">
        <v>64</v>
      </c>
      <c r="B869" s="235" t="s">
        <v>38</v>
      </c>
      <c r="C869" s="235"/>
      <c r="D869" s="148" t="s">
        <v>315</v>
      </c>
      <c r="E869" s="248" t="s">
        <v>920</v>
      </c>
      <c r="F869" s="117" t="s">
        <v>294</v>
      </c>
      <c r="G869" s="166"/>
      <c r="H869" s="250" t="s">
        <v>48</v>
      </c>
      <c r="I869" s="246"/>
      <c r="J869" s="250" t="str">
        <f>IF(AND(H869="Yes",I869="Needs Action"),"Yes","No")</f>
        <v>No</v>
      </c>
    </row>
    <row r="870" spans="1:10" x14ac:dyDescent="0.3">
      <c r="A870" s="142" t="s">
        <v>64</v>
      </c>
      <c r="B870" s="235"/>
      <c r="C870" s="235"/>
      <c r="D870" s="148" t="s">
        <v>315</v>
      </c>
      <c r="E870" s="248"/>
      <c r="F870" s="117" t="s">
        <v>727</v>
      </c>
      <c r="G870" s="166"/>
      <c r="H870" s="250"/>
      <c r="I870" s="246"/>
      <c r="J870" s="250"/>
    </row>
    <row r="871" spans="1:10" ht="20.399999999999999" x14ac:dyDescent="0.3">
      <c r="A871" s="142" t="s">
        <v>64</v>
      </c>
      <c r="B871" s="235"/>
      <c r="C871" s="235"/>
      <c r="D871" s="148" t="s">
        <v>315</v>
      </c>
      <c r="E871" s="248"/>
      <c r="F871" s="117" t="s">
        <v>44</v>
      </c>
      <c r="G871" s="166"/>
      <c r="H871" s="250"/>
      <c r="I871" s="246"/>
      <c r="J871" s="250"/>
    </row>
    <row r="872" spans="1:10" x14ac:dyDescent="0.3">
      <c r="A872" s="142" t="s">
        <v>64</v>
      </c>
      <c r="B872" s="235"/>
      <c r="C872" s="235"/>
      <c r="D872" s="148" t="s">
        <v>315</v>
      </c>
      <c r="E872" s="248"/>
      <c r="F872" s="118" t="s">
        <v>42</v>
      </c>
      <c r="G872" s="166"/>
      <c r="H872" s="250"/>
      <c r="I872" s="246"/>
      <c r="J872" s="250"/>
    </row>
    <row r="873" spans="1:10" x14ac:dyDescent="0.3">
      <c r="A873" s="142" t="s">
        <v>64</v>
      </c>
      <c r="B873" s="235" t="s">
        <v>38</v>
      </c>
      <c r="C873" s="235" t="s">
        <v>726</v>
      </c>
      <c r="D873" s="148" t="s">
        <v>316</v>
      </c>
      <c r="E873" s="248" t="s">
        <v>921</v>
      </c>
      <c r="F873" s="117" t="s">
        <v>294</v>
      </c>
      <c r="G873" s="166"/>
      <c r="H873" s="250" t="s">
        <v>48</v>
      </c>
      <c r="I873" s="246"/>
      <c r="J873" s="250" t="str">
        <f>IF(AND(H873="Yes",I873="Needs Action"),"Yes","No")</f>
        <v>No</v>
      </c>
    </row>
    <row r="874" spans="1:10" x14ac:dyDescent="0.3">
      <c r="A874" s="142" t="s">
        <v>64</v>
      </c>
      <c r="B874" s="235"/>
      <c r="C874" s="235"/>
      <c r="D874" s="148" t="s">
        <v>316</v>
      </c>
      <c r="E874" s="248"/>
      <c r="F874" s="117" t="s">
        <v>727</v>
      </c>
      <c r="G874" s="166"/>
      <c r="H874" s="250"/>
      <c r="I874" s="246"/>
      <c r="J874" s="250"/>
    </row>
    <row r="875" spans="1:10" ht="20.399999999999999" x14ac:dyDescent="0.3">
      <c r="A875" s="142" t="s">
        <v>64</v>
      </c>
      <c r="B875" s="235"/>
      <c r="C875" s="235"/>
      <c r="D875" s="148" t="s">
        <v>316</v>
      </c>
      <c r="E875" s="248"/>
      <c r="F875" s="117" t="s">
        <v>44</v>
      </c>
      <c r="G875" s="166"/>
      <c r="H875" s="250"/>
      <c r="I875" s="246"/>
      <c r="J875" s="250"/>
    </row>
    <row r="876" spans="1:10" x14ac:dyDescent="0.3">
      <c r="A876" s="142" t="s">
        <v>64</v>
      </c>
      <c r="B876" s="235"/>
      <c r="C876" s="235"/>
      <c r="D876" s="148" t="s">
        <v>316</v>
      </c>
      <c r="E876" s="248"/>
      <c r="F876" s="118" t="s">
        <v>42</v>
      </c>
      <c r="G876" s="166"/>
      <c r="H876" s="250"/>
      <c r="I876" s="246"/>
      <c r="J876" s="250"/>
    </row>
    <row r="877" spans="1:10" x14ac:dyDescent="0.3">
      <c r="A877" s="142" t="s">
        <v>64</v>
      </c>
      <c r="B877" s="235"/>
      <c r="C877" s="235"/>
      <c r="D877" s="148" t="s">
        <v>316</v>
      </c>
      <c r="E877" s="248"/>
      <c r="F877" s="117" t="s">
        <v>246</v>
      </c>
      <c r="G877" s="166"/>
      <c r="H877" s="250"/>
      <c r="I877" s="246"/>
      <c r="J877" s="250"/>
    </row>
    <row r="878" spans="1:10" x14ac:dyDescent="0.3">
      <c r="A878" s="142" t="s">
        <v>64</v>
      </c>
      <c r="B878" s="235" t="s">
        <v>38</v>
      </c>
      <c r="C878" s="235"/>
      <c r="D878" s="148" t="s">
        <v>317</v>
      </c>
      <c r="E878" s="248" t="s">
        <v>922</v>
      </c>
      <c r="F878" s="117" t="s">
        <v>294</v>
      </c>
      <c r="G878" s="166"/>
      <c r="H878" s="250" t="s">
        <v>48</v>
      </c>
      <c r="I878" s="246"/>
      <c r="J878" s="250" t="str">
        <f>IF(AND(H878="Yes",I878="Needs Action"),"Yes","No")</f>
        <v>No</v>
      </c>
    </row>
    <row r="879" spans="1:10" x14ac:dyDescent="0.3">
      <c r="A879" s="142" t="s">
        <v>64</v>
      </c>
      <c r="B879" s="235"/>
      <c r="C879" s="235"/>
      <c r="D879" s="148" t="s">
        <v>317</v>
      </c>
      <c r="E879" s="248"/>
      <c r="F879" s="117" t="s">
        <v>300</v>
      </c>
      <c r="G879" s="166"/>
      <c r="H879" s="250"/>
      <c r="I879" s="246"/>
      <c r="J879" s="250"/>
    </row>
    <row r="880" spans="1:10" ht="20.399999999999999" x14ac:dyDescent="0.3">
      <c r="A880" s="142" t="s">
        <v>64</v>
      </c>
      <c r="B880" s="235"/>
      <c r="C880" s="235"/>
      <c r="D880" s="148" t="s">
        <v>317</v>
      </c>
      <c r="E880" s="248"/>
      <c r="F880" s="117" t="s">
        <v>44</v>
      </c>
      <c r="G880" s="166"/>
      <c r="H880" s="250"/>
      <c r="I880" s="246"/>
      <c r="J880" s="250"/>
    </row>
    <row r="881" spans="1:10" x14ac:dyDescent="0.3">
      <c r="A881" s="142" t="s">
        <v>64</v>
      </c>
      <c r="B881" s="235"/>
      <c r="C881" s="235"/>
      <c r="D881" s="148" t="s">
        <v>317</v>
      </c>
      <c r="E881" s="248"/>
      <c r="F881" s="118" t="s">
        <v>42</v>
      </c>
      <c r="G881" s="166"/>
      <c r="H881" s="250"/>
      <c r="I881" s="246"/>
      <c r="J881" s="250"/>
    </row>
    <row r="882" spans="1:10" x14ac:dyDescent="0.3">
      <c r="A882" s="142" t="s">
        <v>64</v>
      </c>
      <c r="B882" s="235"/>
      <c r="C882" s="235"/>
      <c r="D882" s="148" t="s">
        <v>317</v>
      </c>
      <c r="E882" s="248"/>
      <c r="F882" s="118" t="s">
        <v>727</v>
      </c>
      <c r="G882" s="166"/>
      <c r="H882" s="250"/>
      <c r="I882" s="246"/>
      <c r="J882" s="250"/>
    </row>
    <row r="883" spans="1:10" x14ac:dyDescent="0.3">
      <c r="A883" s="142" t="s">
        <v>64</v>
      </c>
      <c r="B883" s="235"/>
      <c r="C883" s="235"/>
      <c r="D883" s="148" t="s">
        <v>317</v>
      </c>
      <c r="E883" s="248"/>
      <c r="F883" s="117" t="s">
        <v>147</v>
      </c>
      <c r="G883" s="166"/>
      <c r="H883" s="250"/>
      <c r="I883" s="246"/>
      <c r="J883" s="250"/>
    </row>
    <row r="884" spans="1:10" x14ac:dyDescent="0.3">
      <c r="A884" s="142" t="s">
        <v>64</v>
      </c>
      <c r="B884" s="235" t="s">
        <v>38</v>
      </c>
      <c r="C884" s="235"/>
      <c r="D884" s="148" t="s">
        <v>318</v>
      </c>
      <c r="E884" s="248" t="s">
        <v>923</v>
      </c>
      <c r="F884" s="117" t="s">
        <v>73</v>
      </c>
      <c r="G884" s="166"/>
      <c r="H884" s="250" t="s">
        <v>48</v>
      </c>
      <c r="I884" s="246"/>
      <c r="J884" s="250" t="str">
        <f>IF(AND(H884="Yes",I884="Needs Action"),"Yes","No")</f>
        <v>No</v>
      </c>
    </row>
    <row r="885" spans="1:10" ht="20.399999999999999" x14ac:dyDescent="0.3">
      <c r="A885" s="142" t="s">
        <v>64</v>
      </c>
      <c r="B885" s="235"/>
      <c r="C885" s="235"/>
      <c r="D885" s="148" t="s">
        <v>318</v>
      </c>
      <c r="E885" s="248"/>
      <c r="F885" s="117" t="s">
        <v>44</v>
      </c>
      <c r="G885" s="166"/>
      <c r="H885" s="250"/>
      <c r="I885" s="246"/>
      <c r="J885" s="250"/>
    </row>
    <row r="886" spans="1:10" x14ac:dyDescent="0.3">
      <c r="A886" s="142" t="s">
        <v>64</v>
      </c>
      <c r="B886" s="235"/>
      <c r="C886" s="235"/>
      <c r="D886" s="148" t="s">
        <v>318</v>
      </c>
      <c r="E886" s="248"/>
      <c r="F886" s="118" t="s">
        <v>42</v>
      </c>
      <c r="G886" s="166"/>
      <c r="H886" s="250"/>
      <c r="I886" s="246"/>
      <c r="J886" s="250"/>
    </row>
    <row r="887" spans="1:10" x14ac:dyDescent="0.3">
      <c r="A887" s="142" t="s">
        <v>64</v>
      </c>
      <c r="B887" s="235"/>
      <c r="C887" s="235"/>
      <c r="D887" s="148" t="s">
        <v>318</v>
      </c>
      <c r="E887" s="248"/>
      <c r="F887" s="117" t="s">
        <v>727</v>
      </c>
      <c r="G887" s="166"/>
      <c r="H887" s="250"/>
      <c r="I887" s="246"/>
      <c r="J887" s="250"/>
    </row>
    <row r="888" spans="1:10" x14ac:dyDescent="0.3">
      <c r="A888" s="142" t="s">
        <v>64</v>
      </c>
      <c r="B888" s="235"/>
      <c r="C888" s="235"/>
      <c r="D888" s="148" t="s">
        <v>318</v>
      </c>
      <c r="E888" s="248"/>
      <c r="F888" s="117" t="s">
        <v>246</v>
      </c>
      <c r="G888" s="166"/>
      <c r="H888" s="250"/>
      <c r="I888" s="246"/>
      <c r="J888" s="250"/>
    </row>
    <row r="889" spans="1:10" x14ac:dyDescent="0.3">
      <c r="A889" s="142" t="s">
        <v>64</v>
      </c>
      <c r="B889" s="235" t="s">
        <v>38</v>
      </c>
      <c r="C889" s="235" t="s">
        <v>726</v>
      </c>
      <c r="D889" s="148" t="s">
        <v>319</v>
      </c>
      <c r="E889" s="248" t="s">
        <v>924</v>
      </c>
      <c r="F889" s="117" t="s">
        <v>246</v>
      </c>
      <c r="G889" s="166"/>
      <c r="H889" s="250" t="s">
        <v>48</v>
      </c>
      <c r="I889" s="246"/>
      <c r="J889" s="250" t="str">
        <f>IF(AND(H889="Yes",I889="Needs Action"),"Yes","No")</f>
        <v>No</v>
      </c>
    </row>
    <row r="890" spans="1:10" ht="20.399999999999999" x14ac:dyDescent="0.3">
      <c r="A890" s="142" t="s">
        <v>64</v>
      </c>
      <c r="B890" s="235"/>
      <c r="C890" s="235"/>
      <c r="D890" s="148" t="s">
        <v>319</v>
      </c>
      <c r="E890" s="248"/>
      <c r="F890" s="117" t="s">
        <v>44</v>
      </c>
      <c r="G890" s="166"/>
      <c r="H890" s="250"/>
      <c r="I890" s="246"/>
      <c r="J890" s="250"/>
    </row>
    <row r="891" spans="1:10" x14ac:dyDescent="0.3">
      <c r="A891" s="142" t="s">
        <v>64</v>
      </c>
      <c r="B891" s="235"/>
      <c r="C891" s="235"/>
      <c r="D891" s="148" t="s">
        <v>319</v>
      </c>
      <c r="E891" s="248"/>
      <c r="F891" s="118" t="s">
        <v>42</v>
      </c>
      <c r="G891" s="166"/>
      <c r="H891" s="250"/>
      <c r="I891" s="246"/>
      <c r="J891" s="250"/>
    </row>
    <row r="892" spans="1:10" x14ac:dyDescent="0.3">
      <c r="A892" s="142" t="s">
        <v>64</v>
      </c>
      <c r="B892" s="235"/>
      <c r="C892" s="235"/>
      <c r="D892" s="148" t="s">
        <v>319</v>
      </c>
      <c r="E892" s="248"/>
      <c r="F892" s="117" t="s">
        <v>727</v>
      </c>
      <c r="G892" s="166"/>
      <c r="H892" s="250"/>
      <c r="I892" s="246"/>
      <c r="J892" s="250"/>
    </row>
    <row r="893" spans="1:10" x14ac:dyDescent="0.3">
      <c r="A893" s="142" t="s">
        <v>64</v>
      </c>
      <c r="B893" s="235" t="s">
        <v>38</v>
      </c>
      <c r="C893" s="235" t="s">
        <v>726</v>
      </c>
      <c r="D893" s="148" t="s">
        <v>320</v>
      </c>
      <c r="E893" s="248" t="s">
        <v>925</v>
      </c>
      <c r="F893" s="117" t="s">
        <v>73</v>
      </c>
      <c r="G893" s="166"/>
      <c r="H893" s="250" t="s">
        <v>48</v>
      </c>
      <c r="I893" s="246"/>
      <c r="J893" s="250" t="str">
        <f>IF(AND(H893="Yes",I893="Needs Action"),"Yes","No")</f>
        <v>No</v>
      </c>
    </row>
    <row r="894" spans="1:10" x14ac:dyDescent="0.3">
      <c r="A894" s="142" t="s">
        <v>64</v>
      </c>
      <c r="B894" s="235"/>
      <c r="C894" s="235"/>
      <c r="D894" s="148" t="s">
        <v>320</v>
      </c>
      <c r="E894" s="248"/>
      <c r="F894" s="117" t="s">
        <v>246</v>
      </c>
      <c r="G894" s="166"/>
      <c r="H894" s="250"/>
      <c r="I894" s="246"/>
      <c r="J894" s="250"/>
    </row>
    <row r="895" spans="1:10" x14ac:dyDescent="0.3">
      <c r="A895" s="142" t="s">
        <v>64</v>
      </c>
      <c r="B895" s="235"/>
      <c r="C895" s="235"/>
      <c r="D895" s="148" t="s">
        <v>320</v>
      </c>
      <c r="E895" s="248"/>
      <c r="F895" s="117" t="s">
        <v>727</v>
      </c>
      <c r="G895" s="166"/>
      <c r="H895" s="250"/>
      <c r="I895" s="246"/>
      <c r="J895" s="250"/>
    </row>
    <row r="896" spans="1:10" ht="20.399999999999999" x14ac:dyDescent="0.3">
      <c r="A896" s="142" t="s">
        <v>64</v>
      </c>
      <c r="B896" s="235"/>
      <c r="C896" s="235"/>
      <c r="D896" s="148" t="s">
        <v>320</v>
      </c>
      <c r="E896" s="248"/>
      <c r="F896" s="117" t="s">
        <v>44</v>
      </c>
      <c r="G896" s="166"/>
      <c r="H896" s="250"/>
      <c r="I896" s="246"/>
      <c r="J896" s="250"/>
    </row>
    <row r="897" spans="1:10" x14ac:dyDescent="0.3">
      <c r="A897" s="142" t="s">
        <v>64</v>
      </c>
      <c r="B897" s="235"/>
      <c r="C897" s="235"/>
      <c r="D897" s="148" t="s">
        <v>320</v>
      </c>
      <c r="E897" s="248"/>
      <c r="F897" s="118" t="s">
        <v>42</v>
      </c>
      <c r="G897" s="166"/>
      <c r="H897" s="250"/>
      <c r="I897" s="246"/>
      <c r="J897" s="250"/>
    </row>
    <row r="898" spans="1:10" x14ac:dyDescent="0.3">
      <c r="A898" s="142" t="s">
        <v>64</v>
      </c>
      <c r="B898" s="235" t="s">
        <v>38</v>
      </c>
      <c r="C898" s="235" t="s">
        <v>726</v>
      </c>
      <c r="D898" s="148" t="s">
        <v>321</v>
      </c>
      <c r="E898" s="248" t="s">
        <v>926</v>
      </c>
      <c r="F898" s="117" t="s">
        <v>73</v>
      </c>
      <c r="G898" s="166"/>
      <c r="H898" s="250" t="s">
        <v>48</v>
      </c>
      <c r="I898" s="246"/>
      <c r="J898" s="250" t="str">
        <f>IF(AND(H898="Yes",I898="Needs Action"),"Yes","No")</f>
        <v>No</v>
      </c>
    </row>
    <row r="899" spans="1:10" x14ac:dyDescent="0.3">
      <c r="A899" s="142" t="s">
        <v>64</v>
      </c>
      <c r="B899" s="235"/>
      <c r="C899" s="235"/>
      <c r="D899" s="148" t="s">
        <v>321</v>
      </c>
      <c r="E899" s="248"/>
      <c r="F899" s="117" t="s">
        <v>727</v>
      </c>
      <c r="G899" s="166"/>
      <c r="H899" s="250"/>
      <c r="I899" s="246"/>
      <c r="J899" s="250"/>
    </row>
    <row r="900" spans="1:10" ht="20.399999999999999" x14ac:dyDescent="0.3">
      <c r="A900" s="142" t="s">
        <v>64</v>
      </c>
      <c r="B900" s="235"/>
      <c r="C900" s="235"/>
      <c r="D900" s="148" t="s">
        <v>321</v>
      </c>
      <c r="E900" s="248"/>
      <c r="F900" s="117" t="s">
        <v>44</v>
      </c>
      <c r="G900" s="166"/>
      <c r="H900" s="250"/>
      <c r="I900" s="246"/>
      <c r="J900" s="250"/>
    </row>
    <row r="901" spans="1:10" x14ac:dyDescent="0.3">
      <c r="A901" s="142" t="s">
        <v>64</v>
      </c>
      <c r="B901" s="235"/>
      <c r="C901" s="235"/>
      <c r="D901" s="148" t="s">
        <v>321</v>
      </c>
      <c r="E901" s="248"/>
      <c r="F901" s="118" t="s">
        <v>42</v>
      </c>
      <c r="G901" s="166"/>
      <c r="H901" s="250"/>
      <c r="I901" s="246"/>
      <c r="J901" s="250"/>
    </row>
    <row r="902" spans="1:10" x14ac:dyDescent="0.3">
      <c r="A902" s="142" t="s">
        <v>64</v>
      </c>
      <c r="B902" s="235"/>
      <c r="C902" s="235"/>
      <c r="D902" s="148" t="s">
        <v>321</v>
      </c>
      <c r="E902" s="248"/>
      <c r="F902" s="117" t="s">
        <v>45</v>
      </c>
      <c r="G902" s="166"/>
      <c r="H902" s="250"/>
      <c r="I902" s="246"/>
      <c r="J902" s="250"/>
    </row>
    <row r="903" spans="1:10" ht="14.4" customHeight="1" x14ac:dyDescent="0.3">
      <c r="A903" s="142" t="s">
        <v>64</v>
      </c>
      <c r="B903" s="236"/>
      <c r="C903" s="236"/>
      <c r="D903" s="149"/>
      <c r="E903" s="137"/>
      <c r="F903" s="119"/>
      <c r="G903" s="167"/>
      <c r="H903" s="188"/>
      <c r="I903" s="189"/>
      <c r="J903" s="189"/>
    </row>
    <row r="904" spans="1:10" s="5" customFormat="1" ht="14.4" customHeight="1" x14ac:dyDescent="0.3">
      <c r="A904" s="142" t="s">
        <v>64</v>
      </c>
      <c r="B904" s="236"/>
      <c r="C904" s="236"/>
      <c r="D904" s="148">
        <v>4.7</v>
      </c>
      <c r="E904" s="247" t="s">
        <v>322</v>
      </c>
      <c r="F904" s="244"/>
      <c r="G904" s="243"/>
      <c r="H904" s="190" t="s">
        <v>52</v>
      </c>
      <c r="I904" s="191" t="e">
        <f>COUNTIF(I844:I902,"Exceeds")/COUNTA(I844:I902)</f>
        <v>#DIV/0!</v>
      </c>
      <c r="J904" s="1"/>
    </row>
    <row r="905" spans="1:10" s="5" customFormat="1" ht="14.4" customHeight="1" x14ac:dyDescent="0.3">
      <c r="A905" s="142" t="s">
        <v>64</v>
      </c>
      <c r="B905" s="236"/>
      <c r="C905" s="236"/>
      <c r="D905" s="148">
        <v>4.7</v>
      </c>
      <c r="E905" s="247"/>
      <c r="F905" s="244"/>
      <c r="G905" s="243"/>
      <c r="H905" s="190" t="s">
        <v>53</v>
      </c>
      <c r="I905" s="191" t="e">
        <f>COUNTIF(I844:I902,"Meets")/COUNTA(I844:I902)</f>
        <v>#DIV/0!</v>
      </c>
      <c r="J905" s="1"/>
    </row>
    <row r="906" spans="1:10" s="5" customFormat="1" ht="14.4" customHeight="1" x14ac:dyDescent="0.3">
      <c r="A906" s="142" t="s">
        <v>64</v>
      </c>
      <c r="B906" s="236"/>
      <c r="C906" s="236"/>
      <c r="D906" s="148">
        <v>4.7</v>
      </c>
      <c r="E906" s="247"/>
      <c r="F906" s="244"/>
      <c r="G906" s="243"/>
      <c r="H906" s="190" t="s">
        <v>54</v>
      </c>
      <c r="I906" s="191" t="e">
        <f>COUNTIF(I844:I902,"Needs Action")/COUNTA(I844:I902)</f>
        <v>#DIV/0!</v>
      </c>
      <c r="J906" s="1"/>
    </row>
    <row r="907" spans="1:10" s="5" customFormat="1" ht="14.4" customHeight="1" x14ac:dyDescent="0.3">
      <c r="A907" s="142" t="s">
        <v>64</v>
      </c>
      <c r="B907" s="236"/>
      <c r="C907" s="236"/>
      <c r="D907" s="148">
        <v>4.7</v>
      </c>
      <c r="E907" s="247"/>
      <c r="F907" s="244"/>
      <c r="G907" s="243"/>
      <c r="H907" s="190" t="s">
        <v>80</v>
      </c>
      <c r="I907" s="192">
        <f>COUNTIF(J844:J902,"Yes")/COUNTA(J844:J902)</f>
        <v>0</v>
      </c>
      <c r="J907" s="1"/>
    </row>
    <row r="908" spans="1:10" s="5" customFormat="1" ht="14.4" customHeight="1" x14ac:dyDescent="0.3">
      <c r="A908" s="142" t="s">
        <v>64</v>
      </c>
      <c r="B908" s="236"/>
      <c r="C908" s="236"/>
      <c r="D908" s="148">
        <v>4.7</v>
      </c>
      <c r="E908" s="247"/>
      <c r="F908" s="244"/>
      <c r="G908" s="243"/>
      <c r="H908" s="190" t="s">
        <v>56</v>
      </c>
      <c r="I908" s="192" t="e">
        <f>COUNTIF(I844:I902,"Not Applicable")/COUNTA(I844:I902)</f>
        <v>#DIV/0!</v>
      </c>
      <c r="J908" s="1"/>
    </row>
    <row r="909" spans="1:10" s="5" customFormat="1" ht="14.4" customHeight="1" x14ac:dyDescent="0.3">
      <c r="A909" s="142" t="s">
        <v>64</v>
      </c>
      <c r="B909" s="236"/>
      <c r="C909" s="236"/>
      <c r="D909" s="149"/>
      <c r="E909" s="138"/>
      <c r="F909" s="119"/>
      <c r="G909" s="167"/>
      <c r="H909" s="188"/>
      <c r="I909" s="193"/>
      <c r="J909" s="193"/>
    </row>
    <row r="910" spans="1:10" s="5" customFormat="1" ht="79.95" customHeight="1" x14ac:dyDescent="0.3">
      <c r="A910" s="142" t="s">
        <v>64</v>
      </c>
      <c r="B910" s="236"/>
      <c r="C910" s="236"/>
      <c r="D910" s="148">
        <v>4.7</v>
      </c>
      <c r="E910" s="247" t="s">
        <v>323</v>
      </c>
      <c r="F910" s="114" t="s">
        <v>324</v>
      </c>
      <c r="G910" s="168"/>
      <c r="H910" s="194" t="s">
        <v>59</v>
      </c>
      <c r="I910" s="1" t="e">
        <f>IF((I904+I905+I908)&gt;=80%,"Yes","No")</f>
        <v>#DIV/0!</v>
      </c>
      <c r="J910" s="1"/>
    </row>
    <row r="911" spans="1:10" s="5" customFormat="1" ht="16.2" customHeight="1" x14ac:dyDescent="0.3">
      <c r="A911" s="142" t="s">
        <v>64</v>
      </c>
      <c r="B911" s="236"/>
      <c r="C911" s="236"/>
      <c r="D911" s="148">
        <v>4.7</v>
      </c>
      <c r="E911" s="247"/>
      <c r="F911" s="237"/>
      <c r="G911" s="240"/>
      <c r="H911" s="194" t="s">
        <v>61</v>
      </c>
      <c r="I911" s="1" t="str">
        <f>IF(I907&gt;0,"Yes","No")</f>
        <v>No</v>
      </c>
      <c r="J911" s="1"/>
    </row>
    <row r="912" spans="1:10" s="5" customFormat="1" ht="16.2" customHeight="1" x14ac:dyDescent="0.3">
      <c r="A912" s="142" t="s">
        <v>64</v>
      </c>
      <c r="B912" s="236"/>
      <c r="C912" s="236"/>
      <c r="D912" s="148">
        <v>4.7</v>
      </c>
      <c r="E912" s="247"/>
      <c r="F912" s="238"/>
      <c r="G912" s="241"/>
      <c r="H912" s="194" t="s">
        <v>63</v>
      </c>
      <c r="I912" s="1" t="e">
        <f>IF(AND(I910="Yes", I911="No"), "Yes", "No")</f>
        <v>#DIV/0!</v>
      </c>
      <c r="J912" s="1"/>
    </row>
    <row r="913" spans="1:10" s="5" customFormat="1" ht="16.2" customHeight="1" x14ac:dyDescent="0.3">
      <c r="A913" s="142" t="s">
        <v>64</v>
      </c>
      <c r="B913" s="236"/>
      <c r="C913" s="236"/>
      <c r="D913" s="148">
        <v>4.7</v>
      </c>
      <c r="E913" s="247"/>
      <c r="F913" s="238"/>
      <c r="G913" s="241"/>
      <c r="H913" s="194" t="s">
        <v>65</v>
      </c>
      <c r="I913" s="1" t="e">
        <f>IF(I908=100%, "Not Applicable","Applicable")</f>
        <v>#DIV/0!</v>
      </c>
      <c r="J913" s="1"/>
    </row>
    <row r="914" spans="1:10" s="5" customFormat="1" ht="16.2" customHeight="1" x14ac:dyDescent="0.3">
      <c r="A914" s="142" t="s">
        <v>64</v>
      </c>
      <c r="B914" s="236"/>
      <c r="C914" s="236"/>
      <c r="D914" s="148">
        <v>4.7</v>
      </c>
      <c r="E914" s="247"/>
      <c r="F914" s="239"/>
      <c r="G914" s="241"/>
      <c r="H914" s="194" t="s">
        <v>67</v>
      </c>
      <c r="I914" s="1" t="e">
        <f>(IF(I913="Not Applicable","Not Applicable",(IF(AND(I912="Yes",I913="Applicable"),"Present","Not Present"))))</f>
        <v>#DIV/0!</v>
      </c>
      <c r="J914" s="1"/>
    </row>
    <row r="915" spans="1:10" x14ac:dyDescent="0.3">
      <c r="A915" s="142" t="s">
        <v>64</v>
      </c>
      <c r="B915" s="236"/>
      <c r="C915" s="236"/>
      <c r="D915" s="149"/>
      <c r="E915" s="137"/>
      <c r="F915" s="119"/>
      <c r="G915" s="175"/>
      <c r="H915" s="188"/>
      <c r="I915" s="189"/>
      <c r="J915" s="189"/>
    </row>
    <row r="916" spans="1:10" s="3" customFormat="1" ht="17.399999999999999" x14ac:dyDescent="0.3">
      <c r="A916" s="142" t="s">
        <v>66</v>
      </c>
      <c r="B916" s="143" t="s">
        <v>38</v>
      </c>
      <c r="C916" s="143"/>
      <c r="D916" s="144">
        <v>5</v>
      </c>
      <c r="E916" s="71" t="s">
        <v>325</v>
      </c>
      <c r="F916" s="121"/>
      <c r="G916" s="171"/>
      <c r="H916" s="182"/>
      <c r="I916" s="183"/>
      <c r="J916" s="183"/>
    </row>
    <row r="917" spans="1:10" ht="27.6" x14ac:dyDescent="0.3">
      <c r="A917" s="142" t="s">
        <v>66</v>
      </c>
      <c r="B917" s="145" t="s">
        <v>38</v>
      </c>
      <c r="C917" s="145"/>
      <c r="D917" s="146">
        <v>5.0999999999999996</v>
      </c>
      <c r="E917" s="135" t="s">
        <v>927</v>
      </c>
      <c r="F917" s="116" t="s">
        <v>29</v>
      </c>
      <c r="G917" s="170"/>
      <c r="H917" s="184"/>
      <c r="I917" s="185"/>
      <c r="J917" s="185"/>
    </row>
    <row r="918" spans="1:10" x14ac:dyDescent="0.3">
      <c r="A918" s="142" t="s">
        <v>66</v>
      </c>
      <c r="B918" s="235" t="s">
        <v>38</v>
      </c>
      <c r="C918" s="235"/>
      <c r="D918" s="148" t="s">
        <v>326</v>
      </c>
      <c r="E918" s="248" t="s">
        <v>928</v>
      </c>
      <c r="F918" s="117" t="s">
        <v>327</v>
      </c>
      <c r="G918" s="166"/>
      <c r="H918" s="250" t="s">
        <v>41</v>
      </c>
      <c r="I918" s="246"/>
      <c r="J918" s="251" t="str">
        <f>IF(AND(H918="Yes",I918="Needs Action"),"Yes","No")</f>
        <v>No</v>
      </c>
    </row>
    <row r="919" spans="1:10" x14ac:dyDescent="0.3">
      <c r="A919" s="142" t="s">
        <v>66</v>
      </c>
      <c r="B919" s="235"/>
      <c r="C919" s="235"/>
      <c r="D919" s="148" t="s">
        <v>326</v>
      </c>
      <c r="E919" s="248"/>
      <c r="F919" s="117" t="s">
        <v>73</v>
      </c>
      <c r="G919" s="166"/>
      <c r="H919" s="250"/>
      <c r="I919" s="246"/>
      <c r="J919" s="251"/>
    </row>
    <row r="920" spans="1:10" ht="20.399999999999999" x14ac:dyDescent="0.3">
      <c r="A920" s="142" t="s">
        <v>66</v>
      </c>
      <c r="B920" s="235"/>
      <c r="C920" s="235"/>
      <c r="D920" s="148" t="s">
        <v>326</v>
      </c>
      <c r="E920" s="248"/>
      <c r="F920" s="117" t="s">
        <v>44</v>
      </c>
      <c r="G920" s="166"/>
      <c r="H920" s="250"/>
      <c r="I920" s="246"/>
      <c r="J920" s="251"/>
    </row>
    <row r="921" spans="1:10" x14ac:dyDescent="0.3">
      <c r="A921" s="142" t="s">
        <v>66</v>
      </c>
      <c r="B921" s="235"/>
      <c r="C921" s="235"/>
      <c r="D921" s="148" t="s">
        <v>326</v>
      </c>
      <c r="E921" s="248"/>
      <c r="F921" s="118" t="s">
        <v>42</v>
      </c>
      <c r="G921" s="166"/>
      <c r="H921" s="250"/>
      <c r="I921" s="246"/>
      <c r="J921" s="251"/>
    </row>
    <row r="922" spans="1:10" x14ac:dyDescent="0.3">
      <c r="A922" s="142" t="s">
        <v>66</v>
      </c>
      <c r="B922" s="235"/>
      <c r="C922" s="235"/>
      <c r="D922" s="148" t="s">
        <v>326</v>
      </c>
      <c r="E922" s="248"/>
      <c r="F922" s="117" t="s">
        <v>88</v>
      </c>
      <c r="G922" s="166"/>
      <c r="H922" s="250"/>
      <c r="I922" s="246"/>
      <c r="J922" s="251"/>
    </row>
    <row r="923" spans="1:10" x14ac:dyDescent="0.3">
      <c r="A923" s="142" t="s">
        <v>66</v>
      </c>
      <c r="B923" s="235" t="s">
        <v>38</v>
      </c>
      <c r="C923" s="235"/>
      <c r="D923" s="148" t="s">
        <v>328</v>
      </c>
      <c r="E923" s="248" t="s">
        <v>929</v>
      </c>
      <c r="F923" s="117" t="s">
        <v>327</v>
      </c>
      <c r="G923" s="166"/>
      <c r="H923" s="250" t="s">
        <v>41</v>
      </c>
      <c r="I923" s="246"/>
      <c r="J923" s="251" t="str">
        <f>IF(AND(H923="Yes",I923="Needs Action"),"Yes","No")</f>
        <v>No</v>
      </c>
    </row>
    <row r="924" spans="1:10" x14ac:dyDescent="0.3">
      <c r="A924" s="142" t="s">
        <v>66</v>
      </c>
      <c r="B924" s="235"/>
      <c r="C924" s="235"/>
      <c r="D924" s="148" t="s">
        <v>328</v>
      </c>
      <c r="E924" s="248"/>
      <c r="F924" s="117" t="s">
        <v>73</v>
      </c>
      <c r="G924" s="166"/>
      <c r="H924" s="250"/>
      <c r="I924" s="246"/>
      <c r="J924" s="251"/>
    </row>
    <row r="925" spans="1:10" x14ac:dyDescent="0.3">
      <c r="A925" s="142" t="s">
        <v>66</v>
      </c>
      <c r="B925" s="235"/>
      <c r="C925" s="235"/>
      <c r="D925" s="148" t="s">
        <v>328</v>
      </c>
      <c r="E925" s="248"/>
      <c r="F925" s="117" t="s">
        <v>88</v>
      </c>
      <c r="G925" s="166"/>
      <c r="H925" s="250"/>
      <c r="I925" s="246"/>
      <c r="J925" s="251"/>
    </row>
    <row r="926" spans="1:10" x14ac:dyDescent="0.3">
      <c r="A926" s="142" t="s">
        <v>66</v>
      </c>
      <c r="B926" s="235"/>
      <c r="C926" s="235"/>
      <c r="D926" s="148" t="s">
        <v>328</v>
      </c>
      <c r="E926" s="248"/>
      <c r="F926" s="117" t="s">
        <v>727</v>
      </c>
      <c r="G926" s="166"/>
      <c r="H926" s="250"/>
      <c r="I926" s="246"/>
      <c r="J926" s="251"/>
    </row>
    <row r="927" spans="1:10" ht="20.399999999999999" x14ac:dyDescent="0.3">
      <c r="A927" s="142" t="s">
        <v>66</v>
      </c>
      <c r="B927" s="235"/>
      <c r="C927" s="235"/>
      <c r="D927" s="148" t="s">
        <v>328</v>
      </c>
      <c r="E927" s="248"/>
      <c r="F927" s="117" t="s">
        <v>44</v>
      </c>
      <c r="G927" s="166"/>
      <c r="H927" s="250"/>
      <c r="I927" s="246"/>
      <c r="J927" s="251"/>
    </row>
    <row r="928" spans="1:10" x14ac:dyDescent="0.3">
      <c r="A928" s="142" t="s">
        <v>66</v>
      </c>
      <c r="B928" s="235" t="s">
        <v>38</v>
      </c>
      <c r="C928" s="235"/>
      <c r="D928" s="148" t="s">
        <v>329</v>
      </c>
      <c r="E928" s="248" t="s">
        <v>930</v>
      </c>
      <c r="F928" s="117" t="s">
        <v>40</v>
      </c>
      <c r="G928" s="166"/>
      <c r="H928" s="250" t="s">
        <v>41</v>
      </c>
      <c r="I928" s="246"/>
      <c r="J928" s="251" t="str">
        <f>IF(AND(H928="Yes",I928="Needs Action"),"Yes","No")</f>
        <v>No</v>
      </c>
    </row>
    <row r="929" spans="1:10" x14ac:dyDescent="0.3">
      <c r="A929" s="142" t="s">
        <v>66</v>
      </c>
      <c r="B929" s="235"/>
      <c r="C929" s="235"/>
      <c r="D929" s="148" t="s">
        <v>329</v>
      </c>
      <c r="E929" s="248"/>
      <c r="F929" s="117" t="s">
        <v>327</v>
      </c>
      <c r="G929" s="166"/>
      <c r="H929" s="250"/>
      <c r="I929" s="246"/>
      <c r="J929" s="251"/>
    </row>
    <row r="930" spans="1:10" x14ac:dyDescent="0.3">
      <c r="A930" s="142" t="s">
        <v>66</v>
      </c>
      <c r="B930" s="235"/>
      <c r="C930" s="235"/>
      <c r="D930" s="148" t="s">
        <v>329</v>
      </c>
      <c r="E930" s="248"/>
      <c r="F930" s="117" t="s">
        <v>73</v>
      </c>
      <c r="G930" s="166"/>
      <c r="H930" s="250"/>
      <c r="I930" s="246"/>
      <c r="J930" s="251"/>
    </row>
    <row r="931" spans="1:10" ht="20.399999999999999" x14ac:dyDescent="0.3">
      <c r="A931" s="142" t="s">
        <v>66</v>
      </c>
      <c r="B931" s="235"/>
      <c r="C931" s="235"/>
      <c r="D931" s="148" t="s">
        <v>329</v>
      </c>
      <c r="E931" s="248"/>
      <c r="F931" s="117" t="s">
        <v>44</v>
      </c>
      <c r="G931" s="166"/>
      <c r="H931" s="250"/>
      <c r="I931" s="246"/>
      <c r="J931" s="251"/>
    </row>
    <row r="932" spans="1:10" x14ac:dyDescent="0.3">
      <c r="A932" s="142" t="s">
        <v>66</v>
      </c>
      <c r="B932" s="235"/>
      <c r="C932" s="235"/>
      <c r="D932" s="148" t="s">
        <v>329</v>
      </c>
      <c r="E932" s="248"/>
      <c r="F932" s="117" t="s">
        <v>88</v>
      </c>
      <c r="G932" s="166"/>
      <c r="H932" s="250"/>
      <c r="I932" s="246"/>
      <c r="J932" s="251"/>
    </row>
    <row r="933" spans="1:10" x14ac:dyDescent="0.3">
      <c r="A933" s="142" t="s">
        <v>66</v>
      </c>
      <c r="B933" s="235" t="s">
        <v>38</v>
      </c>
      <c r="C933" s="235"/>
      <c r="D933" s="148" t="s">
        <v>330</v>
      </c>
      <c r="E933" s="248" t="s">
        <v>931</v>
      </c>
      <c r="F933" s="117" t="s">
        <v>727</v>
      </c>
      <c r="G933" s="166"/>
      <c r="H933" s="250" t="s">
        <v>41</v>
      </c>
      <c r="I933" s="246"/>
      <c r="J933" s="251" t="str">
        <f>IF(AND(H933="Yes",I933="Needs Action"),"Yes","No")</f>
        <v>No</v>
      </c>
    </row>
    <row r="934" spans="1:10" ht="20.399999999999999" x14ac:dyDescent="0.3">
      <c r="A934" s="142" t="s">
        <v>66</v>
      </c>
      <c r="B934" s="235"/>
      <c r="C934" s="235"/>
      <c r="D934" s="148" t="s">
        <v>330</v>
      </c>
      <c r="E934" s="248"/>
      <c r="F934" s="117" t="s">
        <v>44</v>
      </c>
      <c r="G934" s="174"/>
      <c r="H934" s="250"/>
      <c r="I934" s="246"/>
      <c r="J934" s="251"/>
    </row>
    <row r="935" spans="1:10" x14ac:dyDescent="0.3">
      <c r="A935" s="142" t="s">
        <v>66</v>
      </c>
      <c r="B935" s="235"/>
      <c r="C935" s="235"/>
      <c r="D935" s="148" t="s">
        <v>330</v>
      </c>
      <c r="E935" s="248"/>
      <c r="F935" s="117" t="s">
        <v>73</v>
      </c>
      <c r="G935" s="174"/>
      <c r="H935" s="250"/>
      <c r="I935" s="246"/>
      <c r="J935" s="251"/>
    </row>
    <row r="936" spans="1:10" x14ac:dyDescent="0.3">
      <c r="A936" s="142" t="s">
        <v>66</v>
      </c>
      <c r="B936" s="235"/>
      <c r="C936" s="235"/>
      <c r="D936" s="148" t="s">
        <v>330</v>
      </c>
      <c r="E936" s="248"/>
      <c r="F936" s="117" t="s">
        <v>88</v>
      </c>
      <c r="G936" s="174"/>
      <c r="H936" s="250"/>
      <c r="I936" s="246"/>
      <c r="J936" s="251"/>
    </row>
    <row r="937" spans="1:10" x14ac:dyDescent="0.3">
      <c r="A937" s="142" t="s">
        <v>66</v>
      </c>
      <c r="B937" s="235" t="s">
        <v>38</v>
      </c>
      <c r="C937" s="235"/>
      <c r="D937" s="148" t="s">
        <v>331</v>
      </c>
      <c r="E937" s="248" t="s">
        <v>932</v>
      </c>
      <c r="F937" s="117" t="s">
        <v>40</v>
      </c>
      <c r="G937" s="166"/>
      <c r="H937" s="250" t="s">
        <v>41</v>
      </c>
      <c r="I937" s="246"/>
      <c r="J937" s="251" t="str">
        <f>IF(AND(H937="Yes",I937="Needs Action"),"Yes","No")</f>
        <v>No</v>
      </c>
    </row>
    <row r="938" spans="1:10" ht="20.399999999999999" x14ac:dyDescent="0.3">
      <c r="A938" s="142" t="s">
        <v>66</v>
      </c>
      <c r="B938" s="235"/>
      <c r="C938" s="235"/>
      <c r="D938" s="148" t="s">
        <v>331</v>
      </c>
      <c r="E938" s="248"/>
      <c r="F938" s="117" t="s">
        <v>49</v>
      </c>
      <c r="G938" s="166"/>
      <c r="H938" s="250"/>
      <c r="I938" s="246"/>
      <c r="J938" s="251"/>
    </row>
    <row r="939" spans="1:10" x14ac:dyDescent="0.3">
      <c r="A939" s="142" t="s">
        <v>66</v>
      </c>
      <c r="B939" s="235"/>
      <c r="C939" s="235"/>
      <c r="D939" s="148" t="s">
        <v>331</v>
      </c>
      <c r="E939" s="248"/>
      <c r="F939" s="117" t="s">
        <v>727</v>
      </c>
      <c r="G939" s="166"/>
      <c r="H939" s="250"/>
      <c r="I939" s="246"/>
      <c r="J939" s="251"/>
    </row>
    <row r="940" spans="1:10" x14ac:dyDescent="0.3">
      <c r="A940" s="142" t="s">
        <v>66</v>
      </c>
      <c r="B940" s="235"/>
      <c r="C940" s="235"/>
      <c r="D940" s="148" t="s">
        <v>331</v>
      </c>
      <c r="E940" s="248"/>
      <c r="F940" s="117" t="s">
        <v>327</v>
      </c>
      <c r="G940" s="166"/>
      <c r="H940" s="250"/>
      <c r="I940" s="246"/>
      <c r="J940" s="251"/>
    </row>
    <row r="941" spans="1:10" x14ac:dyDescent="0.3">
      <c r="A941" s="142" t="s">
        <v>66</v>
      </c>
      <c r="B941" s="235"/>
      <c r="C941" s="235"/>
      <c r="D941" s="148" t="s">
        <v>331</v>
      </c>
      <c r="E941" s="248"/>
      <c r="F941" s="117" t="s">
        <v>73</v>
      </c>
      <c r="G941" s="166"/>
      <c r="H941" s="250"/>
      <c r="I941" s="246"/>
      <c r="J941" s="251"/>
    </row>
    <row r="942" spans="1:10" ht="20.399999999999999" x14ac:dyDescent="0.3">
      <c r="A942" s="142" t="s">
        <v>66</v>
      </c>
      <c r="B942" s="235"/>
      <c r="C942" s="235"/>
      <c r="D942" s="148" t="s">
        <v>331</v>
      </c>
      <c r="E942" s="248"/>
      <c r="F942" s="117" t="s">
        <v>44</v>
      </c>
      <c r="G942" s="166"/>
      <c r="H942" s="250"/>
      <c r="I942" s="246"/>
      <c r="J942" s="251"/>
    </row>
    <row r="943" spans="1:10" x14ac:dyDescent="0.3">
      <c r="A943" s="142" t="s">
        <v>66</v>
      </c>
      <c r="B943" s="235" t="s">
        <v>38</v>
      </c>
      <c r="C943" s="235"/>
      <c r="D943" s="148" t="s">
        <v>332</v>
      </c>
      <c r="E943" s="248" t="s">
        <v>933</v>
      </c>
      <c r="F943" s="117" t="s">
        <v>327</v>
      </c>
      <c r="G943" s="166"/>
      <c r="H943" s="250" t="s">
        <v>41</v>
      </c>
      <c r="I943" s="246"/>
      <c r="J943" s="251" t="str">
        <f>IF(AND(H943="Yes",I943="Needs Action"),"Yes","No")</f>
        <v>No</v>
      </c>
    </row>
    <row r="944" spans="1:10" ht="20.399999999999999" x14ac:dyDescent="0.3">
      <c r="A944" s="142" t="s">
        <v>66</v>
      </c>
      <c r="B944" s="235"/>
      <c r="C944" s="235"/>
      <c r="D944" s="148" t="s">
        <v>332</v>
      </c>
      <c r="E944" s="248"/>
      <c r="F944" s="117" t="s">
        <v>44</v>
      </c>
      <c r="G944" s="166"/>
      <c r="H944" s="250"/>
      <c r="I944" s="246"/>
      <c r="J944" s="251"/>
    </row>
    <row r="945" spans="1:10" x14ac:dyDescent="0.3">
      <c r="A945" s="142" t="s">
        <v>66</v>
      </c>
      <c r="B945" s="235"/>
      <c r="C945" s="235"/>
      <c r="D945" s="148" t="s">
        <v>332</v>
      </c>
      <c r="E945" s="248"/>
      <c r="F945" s="117" t="s">
        <v>727</v>
      </c>
      <c r="G945" s="166"/>
      <c r="H945" s="250"/>
      <c r="I945" s="246"/>
      <c r="J945" s="251"/>
    </row>
    <row r="946" spans="1:10" x14ac:dyDescent="0.3">
      <c r="A946" s="142" t="s">
        <v>66</v>
      </c>
      <c r="B946" s="235"/>
      <c r="C946" s="235"/>
      <c r="D946" s="148" t="s">
        <v>332</v>
      </c>
      <c r="E946" s="248"/>
      <c r="F946" s="117" t="s">
        <v>88</v>
      </c>
      <c r="G946" s="166"/>
      <c r="H946" s="250"/>
      <c r="I946" s="246"/>
      <c r="J946" s="251"/>
    </row>
    <row r="947" spans="1:10" x14ac:dyDescent="0.3">
      <c r="A947" s="142" t="s">
        <v>66</v>
      </c>
      <c r="B947" s="235"/>
      <c r="C947" s="235"/>
      <c r="D947" s="148" t="s">
        <v>332</v>
      </c>
      <c r="E947" s="248"/>
      <c r="F947" s="117" t="s">
        <v>73</v>
      </c>
      <c r="G947" s="166"/>
      <c r="H947" s="250"/>
      <c r="I947" s="246"/>
      <c r="J947" s="251"/>
    </row>
    <row r="948" spans="1:10" x14ac:dyDescent="0.3">
      <c r="A948" s="142" t="s">
        <v>66</v>
      </c>
      <c r="B948" s="235" t="s">
        <v>38</v>
      </c>
      <c r="C948" s="235"/>
      <c r="D948" s="148" t="s">
        <v>333</v>
      </c>
      <c r="E948" s="248" t="s">
        <v>934</v>
      </c>
      <c r="F948" s="117" t="s">
        <v>73</v>
      </c>
      <c r="G948" s="166"/>
      <c r="H948" s="250" t="s">
        <v>41</v>
      </c>
      <c r="I948" s="246"/>
      <c r="J948" s="251" t="str">
        <f>IF(AND(H948="Yes",I948="Needs Action"),"Yes","No")</f>
        <v>No</v>
      </c>
    </row>
    <row r="949" spans="1:10" ht="20.399999999999999" x14ac:dyDescent="0.3">
      <c r="A949" s="142" t="s">
        <v>66</v>
      </c>
      <c r="B949" s="235"/>
      <c r="C949" s="235"/>
      <c r="D949" s="148" t="s">
        <v>333</v>
      </c>
      <c r="E949" s="248"/>
      <c r="F949" s="117" t="s">
        <v>44</v>
      </c>
      <c r="G949" s="166"/>
      <c r="H949" s="250"/>
      <c r="I949" s="246"/>
      <c r="J949" s="251"/>
    </row>
    <row r="950" spans="1:10" x14ac:dyDescent="0.3">
      <c r="A950" s="142" t="s">
        <v>66</v>
      </c>
      <c r="B950" s="235"/>
      <c r="C950" s="235"/>
      <c r="D950" s="148" t="s">
        <v>333</v>
      </c>
      <c r="E950" s="248"/>
      <c r="F950" s="117" t="s">
        <v>727</v>
      </c>
      <c r="G950" s="166"/>
      <c r="H950" s="250"/>
      <c r="I950" s="246"/>
      <c r="J950" s="251"/>
    </row>
    <row r="951" spans="1:10" x14ac:dyDescent="0.3">
      <c r="A951" s="142" t="s">
        <v>66</v>
      </c>
      <c r="B951" s="235"/>
      <c r="C951" s="235"/>
      <c r="D951" s="148" t="s">
        <v>333</v>
      </c>
      <c r="E951" s="248"/>
      <c r="F951" s="117" t="s">
        <v>88</v>
      </c>
      <c r="G951" s="166"/>
      <c r="H951" s="250"/>
      <c r="I951" s="246"/>
      <c r="J951" s="251"/>
    </row>
    <row r="952" spans="1:10" x14ac:dyDescent="0.3">
      <c r="A952" s="142" t="s">
        <v>66</v>
      </c>
      <c r="B952" s="235"/>
      <c r="C952" s="235"/>
      <c r="D952" s="148" t="s">
        <v>333</v>
      </c>
      <c r="E952" s="248"/>
      <c r="F952" s="117" t="s">
        <v>73</v>
      </c>
      <c r="G952" s="166"/>
      <c r="H952" s="250"/>
      <c r="I952" s="246"/>
      <c r="J952" s="251"/>
    </row>
    <row r="953" spans="1:10" ht="14.4" customHeight="1" x14ac:dyDescent="0.3">
      <c r="A953" s="142" t="s">
        <v>66</v>
      </c>
      <c r="B953" s="236"/>
      <c r="C953" s="236"/>
      <c r="D953" s="149"/>
      <c r="E953" s="137"/>
      <c r="F953" s="119"/>
      <c r="G953" s="167"/>
      <c r="H953" s="188"/>
      <c r="I953" s="189"/>
      <c r="J953" s="189"/>
    </row>
    <row r="954" spans="1:10" s="5" customFormat="1" ht="14.4" customHeight="1" x14ac:dyDescent="0.3">
      <c r="A954" s="142" t="s">
        <v>66</v>
      </c>
      <c r="B954" s="236"/>
      <c r="C954" s="236"/>
      <c r="D954" s="148">
        <v>5.0999999999999996</v>
      </c>
      <c r="E954" s="247" t="s">
        <v>334</v>
      </c>
      <c r="F954" s="244"/>
      <c r="G954" s="243"/>
      <c r="H954" s="190" t="s">
        <v>52</v>
      </c>
      <c r="I954" s="191" t="e">
        <f>COUNTIF(I918:I952,"Exceeds")/COUNTA(I918:I952)</f>
        <v>#DIV/0!</v>
      </c>
      <c r="J954" s="1"/>
    </row>
    <row r="955" spans="1:10" s="5" customFormat="1" ht="14.4" customHeight="1" x14ac:dyDescent="0.3">
      <c r="A955" s="142" t="s">
        <v>66</v>
      </c>
      <c r="B955" s="236"/>
      <c r="C955" s="236"/>
      <c r="D955" s="148">
        <v>5.0999999999999996</v>
      </c>
      <c r="E955" s="247"/>
      <c r="F955" s="244"/>
      <c r="G955" s="243"/>
      <c r="H955" s="190" t="s">
        <v>53</v>
      </c>
      <c r="I955" s="191" t="e">
        <f>COUNTIF(I918:I952,"Meets")/COUNTA(I918:I952)</f>
        <v>#DIV/0!</v>
      </c>
      <c r="J955" s="1"/>
    </row>
    <row r="956" spans="1:10" s="5" customFormat="1" ht="14.4" customHeight="1" x14ac:dyDescent="0.3">
      <c r="A956" s="142" t="s">
        <v>66</v>
      </c>
      <c r="B956" s="236"/>
      <c r="C956" s="236"/>
      <c r="D956" s="148">
        <v>5.0999999999999996</v>
      </c>
      <c r="E956" s="247"/>
      <c r="F956" s="244"/>
      <c r="G956" s="243"/>
      <c r="H956" s="190" t="s">
        <v>54</v>
      </c>
      <c r="I956" s="191" t="e">
        <f>COUNTIF(I918:I952,"Needs Action")/COUNTA(I918:I952)</f>
        <v>#DIV/0!</v>
      </c>
      <c r="J956" s="1"/>
    </row>
    <row r="957" spans="1:10" s="5" customFormat="1" ht="14.4" customHeight="1" x14ac:dyDescent="0.3">
      <c r="A957" s="142" t="s">
        <v>66</v>
      </c>
      <c r="B957" s="236"/>
      <c r="C957" s="236"/>
      <c r="D957" s="148">
        <v>5.0999999999999996</v>
      </c>
      <c r="E957" s="247"/>
      <c r="F957" s="244"/>
      <c r="G957" s="243"/>
      <c r="H957" s="190" t="s">
        <v>80</v>
      </c>
      <c r="I957" s="192">
        <f>COUNTIF(J918:J952,"Yes")/COUNTA(J918:J952)</f>
        <v>0</v>
      </c>
      <c r="J957" s="1"/>
    </row>
    <row r="958" spans="1:10" s="5" customFormat="1" ht="14.4" customHeight="1" x14ac:dyDescent="0.3">
      <c r="A958" s="142" t="s">
        <v>66</v>
      </c>
      <c r="B958" s="236"/>
      <c r="C958" s="236"/>
      <c r="D958" s="148">
        <v>5.0999999999999996</v>
      </c>
      <c r="E958" s="247"/>
      <c r="F958" s="244"/>
      <c r="G958" s="243"/>
      <c r="H958" s="190" t="s">
        <v>56</v>
      </c>
      <c r="I958" s="192" t="e">
        <f>COUNTIF(I918:I952,"Not Applicable")/COUNTA(I918:I952)</f>
        <v>#DIV/0!</v>
      </c>
      <c r="J958" s="1"/>
    </row>
    <row r="959" spans="1:10" s="5" customFormat="1" ht="14.4" customHeight="1" x14ac:dyDescent="0.3">
      <c r="A959" s="142" t="s">
        <v>66</v>
      </c>
      <c r="B959" s="236"/>
      <c r="C959" s="236"/>
      <c r="D959" s="149"/>
      <c r="E959" s="138"/>
      <c r="F959" s="119"/>
      <c r="G959" s="167"/>
      <c r="H959" s="188"/>
      <c r="I959" s="193"/>
      <c r="J959" s="193"/>
    </row>
    <row r="960" spans="1:10" s="5" customFormat="1" ht="78.599999999999994" customHeight="1" x14ac:dyDescent="0.3">
      <c r="A960" s="142" t="s">
        <v>66</v>
      </c>
      <c r="B960" s="236"/>
      <c r="C960" s="236"/>
      <c r="D960" s="148">
        <v>5.0999999999999996</v>
      </c>
      <c r="E960" s="247" t="s">
        <v>335</v>
      </c>
      <c r="F960" s="114" t="s">
        <v>336</v>
      </c>
      <c r="G960" s="168"/>
      <c r="H960" s="194" t="s">
        <v>59</v>
      </c>
      <c r="I960" s="1" t="e">
        <f>IF((I954+I955+I958)&gt;=80%,"Yes","No")</f>
        <v>#DIV/0!</v>
      </c>
      <c r="J960" s="1"/>
    </row>
    <row r="961" spans="1:10" s="5" customFormat="1" ht="16.2" customHeight="1" x14ac:dyDescent="0.3">
      <c r="A961" s="142" t="s">
        <v>66</v>
      </c>
      <c r="B961" s="236"/>
      <c r="C961" s="236"/>
      <c r="D961" s="148">
        <v>5.0999999999999996</v>
      </c>
      <c r="E961" s="247"/>
      <c r="F961" s="237"/>
      <c r="G961" s="240"/>
      <c r="H961" s="194" t="s">
        <v>61</v>
      </c>
      <c r="I961" s="1" t="str">
        <f>IF(I957&gt;0,"Yes","No")</f>
        <v>No</v>
      </c>
      <c r="J961" s="1"/>
    </row>
    <row r="962" spans="1:10" s="5" customFormat="1" ht="16.2" customHeight="1" x14ac:dyDescent="0.3">
      <c r="A962" s="142" t="s">
        <v>66</v>
      </c>
      <c r="B962" s="236"/>
      <c r="C962" s="236"/>
      <c r="D962" s="148">
        <v>5.0999999999999996</v>
      </c>
      <c r="E962" s="247"/>
      <c r="F962" s="238"/>
      <c r="G962" s="241"/>
      <c r="H962" s="194" t="s">
        <v>63</v>
      </c>
      <c r="I962" s="1" t="e">
        <f>IF(AND(I960="Yes", I961="No"), "Yes", "No")</f>
        <v>#DIV/0!</v>
      </c>
      <c r="J962" s="1"/>
    </row>
    <row r="963" spans="1:10" s="5" customFormat="1" ht="16.2" customHeight="1" x14ac:dyDescent="0.3">
      <c r="A963" s="142" t="s">
        <v>66</v>
      </c>
      <c r="B963" s="236"/>
      <c r="C963" s="236"/>
      <c r="D963" s="148">
        <v>5.0999999999999996</v>
      </c>
      <c r="E963" s="247"/>
      <c r="F963" s="238"/>
      <c r="G963" s="241"/>
      <c r="H963" s="194" t="s">
        <v>65</v>
      </c>
      <c r="I963" s="1" t="e">
        <f>IF(I958=100%, "Not Applicable","Applicable")</f>
        <v>#DIV/0!</v>
      </c>
      <c r="J963" s="1"/>
    </row>
    <row r="964" spans="1:10" s="5" customFormat="1" ht="16.2" customHeight="1" x14ac:dyDescent="0.3">
      <c r="A964" s="142" t="s">
        <v>66</v>
      </c>
      <c r="B964" s="236"/>
      <c r="C964" s="236"/>
      <c r="D964" s="148">
        <v>5.0999999999999996</v>
      </c>
      <c r="E964" s="247"/>
      <c r="F964" s="239"/>
      <c r="G964" s="242"/>
      <c r="H964" s="194" t="s">
        <v>67</v>
      </c>
      <c r="I964" s="1" t="e">
        <f>(IF(I963="Not Applicable","Not Applicable",(IF(AND(I962="Yes",I963="Applicable"),"Present","Not Present"))))</f>
        <v>#DIV/0!</v>
      </c>
      <c r="J964" s="1"/>
    </row>
    <row r="965" spans="1:10" x14ac:dyDescent="0.3">
      <c r="A965" s="142" t="s">
        <v>66</v>
      </c>
      <c r="B965" s="236"/>
      <c r="C965" s="236"/>
      <c r="D965" s="149"/>
      <c r="E965" s="138"/>
      <c r="F965" s="119"/>
      <c r="G965" s="167"/>
      <c r="H965" s="196"/>
      <c r="I965" s="195"/>
      <c r="J965" s="189"/>
    </row>
    <row r="966" spans="1:10" ht="27.6" x14ac:dyDescent="0.3">
      <c r="A966" s="142" t="s">
        <v>66</v>
      </c>
      <c r="B966" s="145" t="s">
        <v>38</v>
      </c>
      <c r="C966" s="145" t="s">
        <v>726</v>
      </c>
      <c r="D966" s="146">
        <v>5.2</v>
      </c>
      <c r="E966" s="135" t="s">
        <v>935</v>
      </c>
      <c r="F966" s="116" t="s">
        <v>29</v>
      </c>
      <c r="G966" s="170"/>
      <c r="H966" s="184"/>
      <c r="I966" s="185"/>
      <c r="J966" s="185"/>
    </row>
    <row r="967" spans="1:10" x14ac:dyDescent="0.3">
      <c r="A967" s="142" t="s">
        <v>66</v>
      </c>
      <c r="B967" s="235" t="s">
        <v>38</v>
      </c>
      <c r="C967" s="235"/>
      <c r="D967" s="148" t="s">
        <v>337</v>
      </c>
      <c r="E967" s="248" t="s">
        <v>936</v>
      </c>
      <c r="F967" s="117" t="s">
        <v>40</v>
      </c>
      <c r="G967" s="166"/>
      <c r="H967" s="250" t="s">
        <v>41</v>
      </c>
      <c r="I967" s="246"/>
      <c r="J967" s="250" t="str">
        <f>IF(AND(H918="Yes",I918="Needs Action"),"Yes","No")</f>
        <v>No</v>
      </c>
    </row>
    <row r="968" spans="1:10" ht="20.399999999999999" x14ac:dyDescent="0.3">
      <c r="A968" s="142" t="s">
        <v>66</v>
      </c>
      <c r="B968" s="235"/>
      <c r="C968" s="235"/>
      <c r="D968" s="148" t="s">
        <v>337</v>
      </c>
      <c r="E968" s="248"/>
      <c r="F968" s="117" t="s">
        <v>44</v>
      </c>
      <c r="G968" s="166"/>
      <c r="H968" s="250"/>
      <c r="I968" s="246"/>
      <c r="J968" s="250"/>
    </row>
    <row r="969" spans="1:10" x14ac:dyDescent="0.3">
      <c r="A969" s="142" t="s">
        <v>66</v>
      </c>
      <c r="B969" s="235"/>
      <c r="C969" s="235"/>
      <c r="D969" s="148" t="s">
        <v>337</v>
      </c>
      <c r="E969" s="248"/>
      <c r="F969" s="118" t="s">
        <v>42</v>
      </c>
      <c r="G969" s="166"/>
      <c r="H969" s="250"/>
      <c r="I969" s="246"/>
      <c r="J969" s="250"/>
    </row>
    <row r="970" spans="1:10" x14ac:dyDescent="0.3">
      <c r="A970" s="142" t="s">
        <v>66</v>
      </c>
      <c r="B970" s="235"/>
      <c r="C970" s="235"/>
      <c r="D970" s="148" t="s">
        <v>337</v>
      </c>
      <c r="E970" s="248"/>
      <c r="F970" s="117" t="s">
        <v>727</v>
      </c>
      <c r="G970" s="166"/>
      <c r="H970" s="250"/>
      <c r="I970" s="246"/>
      <c r="J970" s="250"/>
    </row>
    <row r="971" spans="1:10" x14ac:dyDescent="0.3">
      <c r="A971" s="142" t="s">
        <v>66</v>
      </c>
      <c r="B971" s="235"/>
      <c r="C971" s="235"/>
      <c r="D971" s="148" t="s">
        <v>337</v>
      </c>
      <c r="E971" s="248"/>
      <c r="F971" s="117" t="s">
        <v>88</v>
      </c>
      <c r="G971" s="166"/>
      <c r="H971" s="250"/>
      <c r="I971" s="246"/>
      <c r="J971" s="250"/>
    </row>
    <row r="972" spans="1:10" x14ac:dyDescent="0.3">
      <c r="A972" s="142" t="s">
        <v>66</v>
      </c>
      <c r="B972" s="235" t="s">
        <v>38</v>
      </c>
      <c r="C972" s="235"/>
      <c r="D972" s="148" t="s">
        <v>338</v>
      </c>
      <c r="E972" s="248" t="s">
        <v>937</v>
      </c>
      <c r="F972" s="117" t="s">
        <v>40</v>
      </c>
      <c r="G972" s="166"/>
      <c r="H972" s="250" t="s">
        <v>41</v>
      </c>
      <c r="I972" s="246"/>
      <c r="J972" s="250" t="str">
        <f>IF(AND(H972="Yes",I972="Needs Action"),"Yes","No")</f>
        <v>No</v>
      </c>
    </row>
    <row r="973" spans="1:10" ht="20.399999999999999" x14ac:dyDescent="0.3">
      <c r="A973" s="142" t="s">
        <v>66</v>
      </c>
      <c r="B973" s="235"/>
      <c r="C973" s="235"/>
      <c r="D973" s="148" t="s">
        <v>338</v>
      </c>
      <c r="E973" s="248"/>
      <c r="F973" s="117" t="s">
        <v>44</v>
      </c>
      <c r="G973" s="166"/>
      <c r="H973" s="250"/>
      <c r="I973" s="246"/>
      <c r="J973" s="250"/>
    </row>
    <row r="974" spans="1:10" x14ac:dyDescent="0.3">
      <c r="A974" s="142" t="s">
        <v>66</v>
      </c>
      <c r="B974" s="235"/>
      <c r="C974" s="235"/>
      <c r="D974" s="148" t="s">
        <v>338</v>
      </c>
      <c r="E974" s="248"/>
      <c r="F974" s="118" t="s">
        <v>42</v>
      </c>
      <c r="G974" s="166"/>
      <c r="H974" s="250"/>
      <c r="I974" s="246"/>
      <c r="J974" s="250"/>
    </row>
    <row r="975" spans="1:10" x14ac:dyDescent="0.3">
      <c r="A975" s="142" t="s">
        <v>66</v>
      </c>
      <c r="B975" s="235"/>
      <c r="C975" s="235"/>
      <c r="D975" s="148" t="s">
        <v>338</v>
      </c>
      <c r="E975" s="248"/>
      <c r="F975" s="117" t="s">
        <v>727</v>
      </c>
      <c r="G975" s="166"/>
      <c r="H975" s="250"/>
      <c r="I975" s="246"/>
      <c r="J975" s="250"/>
    </row>
    <row r="976" spans="1:10" x14ac:dyDescent="0.3">
      <c r="A976" s="142" t="s">
        <v>66</v>
      </c>
      <c r="B976" s="235"/>
      <c r="C976" s="235"/>
      <c r="D976" s="148" t="s">
        <v>338</v>
      </c>
      <c r="E976" s="248"/>
      <c r="F976" s="117" t="s">
        <v>88</v>
      </c>
      <c r="G976" s="166"/>
      <c r="H976" s="250"/>
      <c r="I976" s="246"/>
      <c r="J976" s="250"/>
    </row>
    <row r="977" spans="1:10" x14ac:dyDescent="0.3">
      <c r="A977" s="142" t="s">
        <v>66</v>
      </c>
      <c r="B977" s="235" t="s">
        <v>38</v>
      </c>
      <c r="C977" s="235"/>
      <c r="D977" s="148" t="s">
        <v>339</v>
      </c>
      <c r="E977" s="248" t="s">
        <v>938</v>
      </c>
      <c r="F977" s="117" t="s">
        <v>40</v>
      </c>
      <c r="G977" s="166"/>
      <c r="H977" s="250" t="s">
        <v>41</v>
      </c>
      <c r="I977" s="246"/>
      <c r="J977" s="250" t="str">
        <f>IF(AND(H977="Yes",I977="Needs Action"),"Yes","No")</f>
        <v>No</v>
      </c>
    </row>
    <row r="978" spans="1:10" ht="20.399999999999999" x14ac:dyDescent="0.3">
      <c r="A978" s="142" t="s">
        <v>66</v>
      </c>
      <c r="B978" s="235"/>
      <c r="C978" s="235"/>
      <c r="D978" s="148" t="s">
        <v>339</v>
      </c>
      <c r="E978" s="248"/>
      <c r="F978" s="117" t="s">
        <v>49</v>
      </c>
      <c r="G978" s="166"/>
      <c r="H978" s="250"/>
      <c r="I978" s="246"/>
      <c r="J978" s="250"/>
    </row>
    <row r="979" spans="1:10" x14ac:dyDescent="0.3">
      <c r="A979" s="142" t="s">
        <v>66</v>
      </c>
      <c r="B979" s="235"/>
      <c r="C979" s="235"/>
      <c r="D979" s="148" t="s">
        <v>339</v>
      </c>
      <c r="E979" s="248"/>
      <c r="F979" s="117" t="s">
        <v>73</v>
      </c>
      <c r="G979" s="166"/>
      <c r="H979" s="250"/>
      <c r="I979" s="246"/>
      <c r="J979" s="250"/>
    </row>
    <row r="980" spans="1:10" ht="20.399999999999999" x14ac:dyDescent="0.3">
      <c r="A980" s="142" t="s">
        <v>66</v>
      </c>
      <c r="B980" s="235"/>
      <c r="C980" s="235"/>
      <c r="D980" s="148" t="s">
        <v>339</v>
      </c>
      <c r="E980" s="248"/>
      <c r="F980" s="117" t="s">
        <v>44</v>
      </c>
      <c r="G980" s="166"/>
      <c r="H980" s="250"/>
      <c r="I980" s="246"/>
      <c r="J980" s="250"/>
    </row>
    <row r="981" spans="1:10" x14ac:dyDescent="0.3">
      <c r="A981" s="142" t="s">
        <v>66</v>
      </c>
      <c r="B981" s="235"/>
      <c r="C981" s="235"/>
      <c r="D981" s="148" t="s">
        <v>339</v>
      </c>
      <c r="E981" s="248"/>
      <c r="F981" s="118" t="s">
        <v>42</v>
      </c>
      <c r="G981" s="166"/>
      <c r="H981" s="250"/>
      <c r="I981" s="246"/>
      <c r="J981" s="250"/>
    </row>
    <row r="982" spans="1:10" x14ac:dyDescent="0.3">
      <c r="A982" s="142" t="s">
        <v>66</v>
      </c>
      <c r="B982" s="235"/>
      <c r="C982" s="235"/>
      <c r="D982" s="148" t="s">
        <v>339</v>
      </c>
      <c r="E982" s="248"/>
      <c r="F982" s="117" t="s">
        <v>727</v>
      </c>
      <c r="G982" s="166"/>
      <c r="H982" s="250"/>
      <c r="I982" s="246"/>
      <c r="J982" s="250"/>
    </row>
    <row r="983" spans="1:10" x14ac:dyDescent="0.3">
      <c r="A983" s="142" t="s">
        <v>66</v>
      </c>
      <c r="B983" s="235"/>
      <c r="C983" s="235"/>
      <c r="D983" s="148" t="s">
        <v>339</v>
      </c>
      <c r="E983" s="248"/>
      <c r="F983" s="117" t="s">
        <v>88</v>
      </c>
      <c r="G983" s="166"/>
      <c r="H983" s="250"/>
      <c r="I983" s="246"/>
      <c r="J983" s="250"/>
    </row>
    <row r="984" spans="1:10" x14ac:dyDescent="0.3">
      <c r="A984" s="142" t="s">
        <v>66</v>
      </c>
      <c r="B984" s="235" t="s">
        <v>38</v>
      </c>
      <c r="C984" s="235"/>
      <c r="D984" s="148" t="s">
        <v>340</v>
      </c>
      <c r="E984" s="248" t="s">
        <v>939</v>
      </c>
      <c r="F984" s="117" t="s">
        <v>40</v>
      </c>
      <c r="G984" s="166"/>
      <c r="H984" s="250" t="s">
        <v>41</v>
      </c>
      <c r="I984" s="246"/>
      <c r="J984" s="250" t="str">
        <f>IF(AND(H984="Yes",I984="Needs Action"),"Yes","No")</f>
        <v>No</v>
      </c>
    </row>
    <row r="985" spans="1:10" x14ac:dyDescent="0.3">
      <c r="A985" s="142" t="s">
        <v>66</v>
      </c>
      <c r="B985" s="235"/>
      <c r="C985" s="235"/>
      <c r="D985" s="148" t="s">
        <v>340</v>
      </c>
      <c r="E985" s="248"/>
      <c r="F985" s="117" t="s">
        <v>73</v>
      </c>
      <c r="G985" s="166"/>
      <c r="H985" s="250"/>
      <c r="I985" s="246"/>
      <c r="J985" s="250"/>
    </row>
    <row r="986" spans="1:10" ht="20.399999999999999" x14ac:dyDescent="0.3">
      <c r="A986" s="142" t="s">
        <v>66</v>
      </c>
      <c r="B986" s="235"/>
      <c r="C986" s="235"/>
      <c r="D986" s="148" t="s">
        <v>340</v>
      </c>
      <c r="E986" s="248"/>
      <c r="F986" s="117" t="s">
        <v>44</v>
      </c>
      <c r="G986" s="166"/>
      <c r="H986" s="250"/>
      <c r="I986" s="246"/>
      <c r="J986" s="250"/>
    </row>
    <row r="987" spans="1:10" x14ac:dyDescent="0.3">
      <c r="A987" s="142" t="s">
        <v>66</v>
      </c>
      <c r="B987" s="235"/>
      <c r="C987" s="235"/>
      <c r="D987" s="148" t="s">
        <v>340</v>
      </c>
      <c r="E987" s="248"/>
      <c r="F987" s="118" t="s">
        <v>42</v>
      </c>
      <c r="G987" s="166"/>
      <c r="H987" s="250"/>
      <c r="I987" s="246"/>
      <c r="J987" s="250"/>
    </row>
    <row r="988" spans="1:10" x14ac:dyDescent="0.3">
      <c r="A988" s="142" t="s">
        <v>66</v>
      </c>
      <c r="B988" s="235"/>
      <c r="C988" s="235"/>
      <c r="D988" s="148" t="s">
        <v>340</v>
      </c>
      <c r="E988" s="248"/>
      <c r="F988" s="117" t="s">
        <v>727</v>
      </c>
      <c r="G988" s="166"/>
      <c r="H988" s="250"/>
      <c r="I988" s="246"/>
      <c r="J988" s="250"/>
    </row>
    <row r="989" spans="1:10" x14ac:dyDescent="0.3">
      <c r="A989" s="142" t="s">
        <v>66</v>
      </c>
      <c r="B989" s="235"/>
      <c r="C989" s="235"/>
      <c r="D989" s="148" t="s">
        <v>340</v>
      </c>
      <c r="E989" s="248"/>
      <c r="F989" s="117" t="s">
        <v>88</v>
      </c>
      <c r="G989" s="166"/>
      <c r="H989" s="250"/>
      <c r="I989" s="246"/>
      <c r="J989" s="250"/>
    </row>
    <row r="990" spans="1:10" x14ac:dyDescent="0.3">
      <c r="A990" s="142" t="s">
        <v>66</v>
      </c>
      <c r="B990" s="235" t="s">
        <v>38</v>
      </c>
      <c r="C990" s="235" t="s">
        <v>726</v>
      </c>
      <c r="D990" s="148" t="s">
        <v>341</v>
      </c>
      <c r="E990" s="248" t="s">
        <v>940</v>
      </c>
      <c r="F990" s="117" t="s">
        <v>40</v>
      </c>
      <c r="G990" s="166"/>
      <c r="H990" s="250" t="s">
        <v>41</v>
      </c>
      <c r="I990" s="246"/>
      <c r="J990" s="250" t="str">
        <f>IF(AND(H990="Yes",I990="Needs Action"),"Yes","No")</f>
        <v>No</v>
      </c>
    </row>
    <row r="991" spans="1:10" x14ac:dyDescent="0.3">
      <c r="A991" s="142" t="s">
        <v>66</v>
      </c>
      <c r="B991" s="235"/>
      <c r="C991" s="235"/>
      <c r="D991" s="148" t="s">
        <v>341</v>
      </c>
      <c r="E991" s="248"/>
      <c r="F991" s="117" t="s">
        <v>73</v>
      </c>
      <c r="G991" s="166"/>
      <c r="H991" s="250"/>
      <c r="I991" s="246"/>
      <c r="J991" s="250"/>
    </row>
    <row r="992" spans="1:10" ht="20.399999999999999" x14ac:dyDescent="0.3">
      <c r="A992" s="142" t="s">
        <v>66</v>
      </c>
      <c r="B992" s="235"/>
      <c r="C992" s="235"/>
      <c r="D992" s="148" t="s">
        <v>341</v>
      </c>
      <c r="E992" s="248"/>
      <c r="F992" s="117" t="s">
        <v>44</v>
      </c>
      <c r="G992" s="166"/>
      <c r="H992" s="250"/>
      <c r="I992" s="246"/>
      <c r="J992" s="250"/>
    </row>
    <row r="993" spans="1:10" x14ac:dyDescent="0.3">
      <c r="A993" s="142" t="s">
        <v>66</v>
      </c>
      <c r="B993" s="235"/>
      <c r="C993" s="235"/>
      <c r="D993" s="148" t="s">
        <v>341</v>
      </c>
      <c r="E993" s="248"/>
      <c r="F993" s="118" t="s">
        <v>42</v>
      </c>
      <c r="G993" s="166"/>
      <c r="H993" s="250"/>
      <c r="I993" s="246"/>
      <c r="J993" s="250"/>
    </row>
    <row r="994" spans="1:10" x14ac:dyDescent="0.3">
      <c r="A994" s="142" t="s">
        <v>66</v>
      </c>
      <c r="B994" s="235"/>
      <c r="C994" s="235"/>
      <c r="D994" s="148" t="s">
        <v>341</v>
      </c>
      <c r="E994" s="248"/>
      <c r="F994" s="117" t="s">
        <v>727</v>
      </c>
      <c r="G994" s="166"/>
      <c r="H994" s="250"/>
      <c r="I994" s="246"/>
      <c r="J994" s="250"/>
    </row>
    <row r="995" spans="1:10" x14ac:dyDescent="0.3">
      <c r="A995" s="142" t="s">
        <v>66</v>
      </c>
      <c r="B995" s="235"/>
      <c r="C995" s="235"/>
      <c r="D995" s="148" t="s">
        <v>341</v>
      </c>
      <c r="E995" s="248"/>
      <c r="F995" s="117" t="s">
        <v>88</v>
      </c>
      <c r="G995" s="166"/>
      <c r="H995" s="250"/>
      <c r="I995" s="246"/>
      <c r="J995" s="250"/>
    </row>
    <row r="996" spans="1:10" x14ac:dyDescent="0.3">
      <c r="A996" s="142" t="s">
        <v>66</v>
      </c>
      <c r="B996" s="235" t="s">
        <v>38</v>
      </c>
      <c r="C996" s="235"/>
      <c r="D996" s="148" t="s">
        <v>342</v>
      </c>
      <c r="E996" s="248" t="s">
        <v>941</v>
      </c>
      <c r="F996" s="117" t="s">
        <v>40</v>
      </c>
      <c r="G996" s="166"/>
      <c r="H996" s="250" t="s">
        <v>41</v>
      </c>
      <c r="I996" s="246"/>
      <c r="J996" s="250" t="str">
        <f>IF(AND(H996="Yes",I996="Needs Action"),"Yes","No")</f>
        <v>No</v>
      </c>
    </row>
    <row r="997" spans="1:10" ht="20.399999999999999" x14ac:dyDescent="0.3">
      <c r="A997" s="142" t="s">
        <v>66</v>
      </c>
      <c r="B997" s="235"/>
      <c r="C997" s="235"/>
      <c r="D997" s="148" t="s">
        <v>342</v>
      </c>
      <c r="E997" s="248"/>
      <c r="F997" s="117" t="s">
        <v>44</v>
      </c>
      <c r="G997" s="166"/>
      <c r="H997" s="250"/>
      <c r="I997" s="246"/>
      <c r="J997" s="250"/>
    </row>
    <row r="998" spans="1:10" x14ac:dyDescent="0.3">
      <c r="A998" s="142" t="s">
        <v>66</v>
      </c>
      <c r="B998" s="235"/>
      <c r="C998" s="235"/>
      <c r="D998" s="148" t="s">
        <v>342</v>
      </c>
      <c r="E998" s="248"/>
      <c r="F998" s="118" t="s">
        <v>42</v>
      </c>
      <c r="G998" s="166"/>
      <c r="H998" s="250"/>
      <c r="I998" s="246"/>
      <c r="J998" s="250"/>
    </row>
    <row r="999" spans="1:10" x14ac:dyDescent="0.3">
      <c r="A999" s="142" t="s">
        <v>66</v>
      </c>
      <c r="B999" s="235"/>
      <c r="C999" s="235"/>
      <c r="D999" s="148" t="s">
        <v>342</v>
      </c>
      <c r="E999" s="248"/>
      <c r="F999" s="117" t="s">
        <v>88</v>
      </c>
      <c r="G999" s="166"/>
      <c r="H999" s="250"/>
      <c r="I999" s="246"/>
      <c r="J999" s="250"/>
    </row>
    <row r="1000" spans="1:10" x14ac:dyDescent="0.3">
      <c r="A1000" s="142" t="s">
        <v>66</v>
      </c>
      <c r="B1000" s="235"/>
      <c r="C1000" s="235"/>
      <c r="D1000" s="148" t="s">
        <v>342</v>
      </c>
      <c r="E1000" s="248"/>
      <c r="F1000" s="117" t="s">
        <v>73</v>
      </c>
      <c r="G1000" s="166"/>
      <c r="H1000" s="250"/>
      <c r="I1000" s="246"/>
      <c r="J1000" s="250"/>
    </row>
    <row r="1001" spans="1:10" x14ac:dyDescent="0.3">
      <c r="A1001" s="142" t="s">
        <v>66</v>
      </c>
      <c r="B1001" s="235" t="s">
        <v>38</v>
      </c>
      <c r="C1001" s="235"/>
      <c r="D1001" s="148" t="s">
        <v>343</v>
      </c>
      <c r="E1001" s="248" t="s">
        <v>942</v>
      </c>
      <c r="F1001" s="117" t="s">
        <v>40</v>
      </c>
      <c r="G1001" s="166"/>
      <c r="H1001" s="250" t="s">
        <v>41</v>
      </c>
      <c r="I1001" s="246"/>
      <c r="J1001" s="250" t="str">
        <f>IF(AND(H1001="Yes",I1001="Needs Action"),"Yes","No")</f>
        <v>No</v>
      </c>
    </row>
    <row r="1002" spans="1:10" ht="20.399999999999999" x14ac:dyDescent="0.3">
      <c r="A1002" s="142" t="s">
        <v>66</v>
      </c>
      <c r="B1002" s="235"/>
      <c r="C1002" s="235"/>
      <c r="D1002" s="148" t="s">
        <v>343</v>
      </c>
      <c r="E1002" s="248"/>
      <c r="F1002" s="117" t="s">
        <v>49</v>
      </c>
      <c r="G1002" s="166"/>
      <c r="H1002" s="250"/>
      <c r="I1002" s="246"/>
      <c r="J1002" s="250"/>
    </row>
    <row r="1003" spans="1:10" x14ac:dyDescent="0.3">
      <c r="A1003" s="142" t="s">
        <v>66</v>
      </c>
      <c r="B1003" s="235"/>
      <c r="C1003" s="235"/>
      <c r="D1003" s="148" t="s">
        <v>343</v>
      </c>
      <c r="E1003" s="248"/>
      <c r="F1003" s="117" t="s">
        <v>73</v>
      </c>
      <c r="G1003" s="166"/>
      <c r="H1003" s="250"/>
      <c r="I1003" s="246"/>
      <c r="J1003" s="250"/>
    </row>
    <row r="1004" spans="1:10" ht="20.399999999999999" x14ac:dyDescent="0.3">
      <c r="A1004" s="142" t="s">
        <v>66</v>
      </c>
      <c r="B1004" s="235"/>
      <c r="C1004" s="235"/>
      <c r="D1004" s="148" t="s">
        <v>343</v>
      </c>
      <c r="E1004" s="248"/>
      <c r="F1004" s="117" t="s">
        <v>44</v>
      </c>
      <c r="G1004" s="166"/>
      <c r="H1004" s="250"/>
      <c r="I1004" s="246"/>
      <c r="J1004" s="250"/>
    </row>
    <row r="1005" spans="1:10" x14ac:dyDescent="0.3">
      <c r="A1005" s="142" t="s">
        <v>66</v>
      </c>
      <c r="B1005" s="235"/>
      <c r="C1005" s="235"/>
      <c r="D1005" s="148" t="s">
        <v>343</v>
      </c>
      <c r="E1005" s="248"/>
      <c r="F1005" s="118" t="s">
        <v>42</v>
      </c>
      <c r="G1005" s="166"/>
      <c r="H1005" s="250"/>
      <c r="I1005" s="246"/>
      <c r="J1005" s="250"/>
    </row>
    <row r="1006" spans="1:10" x14ac:dyDescent="0.3">
      <c r="A1006" s="142" t="s">
        <v>66</v>
      </c>
      <c r="B1006" s="235"/>
      <c r="C1006" s="235"/>
      <c r="D1006" s="148" t="s">
        <v>343</v>
      </c>
      <c r="E1006" s="248"/>
      <c r="F1006" s="117" t="s">
        <v>88</v>
      </c>
      <c r="G1006" s="166"/>
      <c r="H1006" s="250"/>
      <c r="I1006" s="246"/>
      <c r="J1006" s="250"/>
    </row>
    <row r="1007" spans="1:10" ht="20.399999999999999" x14ac:dyDescent="0.3">
      <c r="A1007" s="142" t="s">
        <v>66</v>
      </c>
      <c r="B1007" s="235" t="s">
        <v>38</v>
      </c>
      <c r="C1007" s="235"/>
      <c r="D1007" s="148" t="s">
        <v>344</v>
      </c>
      <c r="E1007" s="248" t="s">
        <v>943</v>
      </c>
      <c r="F1007" s="117" t="s">
        <v>49</v>
      </c>
      <c r="G1007" s="166"/>
      <c r="H1007" s="250" t="s">
        <v>41</v>
      </c>
      <c r="I1007" s="246"/>
      <c r="J1007" s="250" t="str">
        <f>IF(AND(H1007="Yes",I1007="Needs Action"),"Yes","No")</f>
        <v>No</v>
      </c>
    </row>
    <row r="1008" spans="1:10" ht="20.399999999999999" x14ac:dyDescent="0.3">
      <c r="A1008" s="142" t="s">
        <v>66</v>
      </c>
      <c r="B1008" s="235"/>
      <c r="C1008" s="235"/>
      <c r="D1008" s="148" t="s">
        <v>344</v>
      </c>
      <c r="E1008" s="248"/>
      <c r="F1008" s="117" t="s">
        <v>44</v>
      </c>
      <c r="G1008" s="166"/>
      <c r="H1008" s="250"/>
      <c r="I1008" s="246"/>
      <c r="J1008" s="250"/>
    </row>
    <row r="1009" spans="1:10" x14ac:dyDescent="0.3">
      <c r="A1009" s="142" t="s">
        <v>66</v>
      </c>
      <c r="B1009" s="235"/>
      <c r="C1009" s="235"/>
      <c r="D1009" s="148" t="s">
        <v>344</v>
      </c>
      <c r="E1009" s="248"/>
      <c r="F1009" s="118" t="s">
        <v>42</v>
      </c>
      <c r="G1009" s="166"/>
      <c r="H1009" s="250"/>
      <c r="I1009" s="246"/>
      <c r="J1009" s="250"/>
    </row>
    <row r="1010" spans="1:10" x14ac:dyDescent="0.3">
      <c r="A1010" s="142" t="s">
        <v>66</v>
      </c>
      <c r="B1010" s="235"/>
      <c r="C1010" s="235"/>
      <c r="D1010" s="148" t="s">
        <v>344</v>
      </c>
      <c r="E1010" s="248"/>
      <c r="F1010" s="117" t="s">
        <v>73</v>
      </c>
      <c r="G1010" s="166"/>
      <c r="H1010" s="250"/>
      <c r="I1010" s="246"/>
      <c r="J1010" s="250"/>
    </row>
    <row r="1011" spans="1:10" x14ac:dyDescent="0.3">
      <c r="A1011" s="142" t="s">
        <v>66</v>
      </c>
      <c r="B1011" s="235"/>
      <c r="C1011" s="235"/>
      <c r="D1011" s="148" t="s">
        <v>344</v>
      </c>
      <c r="E1011" s="248"/>
      <c r="F1011" s="117" t="s">
        <v>88</v>
      </c>
      <c r="G1011" s="166"/>
      <c r="H1011" s="250"/>
      <c r="I1011" s="246"/>
      <c r="J1011" s="250"/>
    </row>
    <row r="1012" spans="1:10" ht="20.399999999999999" x14ac:dyDescent="0.3">
      <c r="A1012" s="142" t="s">
        <v>66</v>
      </c>
      <c r="B1012" s="235" t="s">
        <v>38</v>
      </c>
      <c r="C1012" s="235"/>
      <c r="D1012" s="148" t="s">
        <v>345</v>
      </c>
      <c r="E1012" s="248" t="s">
        <v>944</v>
      </c>
      <c r="F1012" s="117" t="s">
        <v>49</v>
      </c>
      <c r="G1012" s="166"/>
      <c r="H1012" s="250" t="s">
        <v>41</v>
      </c>
      <c r="I1012" s="246"/>
      <c r="J1012" s="250" t="str">
        <f>IF(AND(H1012="Yes",I1012="Needs Action"),"Yes","No")</f>
        <v>No</v>
      </c>
    </row>
    <row r="1013" spans="1:10" ht="20.399999999999999" x14ac:dyDescent="0.3">
      <c r="A1013" s="142" t="s">
        <v>66</v>
      </c>
      <c r="B1013" s="235"/>
      <c r="C1013" s="235"/>
      <c r="D1013" s="148" t="s">
        <v>345</v>
      </c>
      <c r="E1013" s="248"/>
      <c r="F1013" s="117" t="s">
        <v>44</v>
      </c>
      <c r="G1013" s="166"/>
      <c r="H1013" s="250"/>
      <c r="I1013" s="246"/>
      <c r="J1013" s="250"/>
    </row>
    <row r="1014" spans="1:10" x14ac:dyDescent="0.3">
      <c r="A1014" s="142" t="s">
        <v>66</v>
      </c>
      <c r="B1014" s="235"/>
      <c r="C1014" s="235"/>
      <c r="D1014" s="148" t="s">
        <v>345</v>
      </c>
      <c r="E1014" s="248"/>
      <c r="F1014" s="118" t="s">
        <v>42</v>
      </c>
      <c r="G1014" s="166"/>
      <c r="H1014" s="250"/>
      <c r="I1014" s="246"/>
      <c r="J1014" s="250"/>
    </row>
    <row r="1015" spans="1:10" x14ac:dyDescent="0.3">
      <c r="A1015" s="142" t="s">
        <v>66</v>
      </c>
      <c r="B1015" s="235"/>
      <c r="C1015" s="235"/>
      <c r="D1015" s="148" t="s">
        <v>345</v>
      </c>
      <c r="E1015" s="248"/>
      <c r="F1015" s="117" t="s">
        <v>88</v>
      </c>
      <c r="G1015" s="166"/>
      <c r="H1015" s="250"/>
      <c r="I1015" s="246"/>
      <c r="J1015" s="250"/>
    </row>
    <row r="1016" spans="1:10" x14ac:dyDescent="0.3">
      <c r="A1016" s="142" t="s">
        <v>66</v>
      </c>
      <c r="B1016" s="235"/>
      <c r="C1016" s="235"/>
      <c r="D1016" s="148" t="s">
        <v>345</v>
      </c>
      <c r="E1016" s="248"/>
      <c r="F1016" s="117" t="s">
        <v>346</v>
      </c>
      <c r="G1016" s="166"/>
      <c r="H1016" s="250"/>
      <c r="I1016" s="246"/>
      <c r="J1016" s="250"/>
    </row>
    <row r="1017" spans="1:10" x14ac:dyDescent="0.3">
      <c r="A1017" s="142" t="s">
        <v>66</v>
      </c>
      <c r="B1017" s="235" t="s">
        <v>38</v>
      </c>
      <c r="C1017" s="235"/>
      <c r="D1017" s="148" t="s">
        <v>347</v>
      </c>
      <c r="E1017" s="248" t="s">
        <v>945</v>
      </c>
      <c r="F1017" s="117" t="s">
        <v>40</v>
      </c>
      <c r="G1017" s="166"/>
      <c r="H1017" s="250" t="s">
        <v>41</v>
      </c>
      <c r="I1017" s="246"/>
      <c r="J1017" s="250" t="str">
        <f>IF(AND(H1017="Yes",I1017="Needs Action"),"Yes","No")</f>
        <v>No</v>
      </c>
    </row>
    <row r="1018" spans="1:10" x14ac:dyDescent="0.3">
      <c r="A1018" s="142" t="s">
        <v>66</v>
      </c>
      <c r="B1018" s="235"/>
      <c r="C1018" s="235"/>
      <c r="D1018" s="148" t="s">
        <v>347</v>
      </c>
      <c r="E1018" s="248"/>
      <c r="F1018" s="117" t="s">
        <v>73</v>
      </c>
      <c r="G1018" s="166"/>
      <c r="H1018" s="250"/>
      <c r="I1018" s="246"/>
      <c r="J1018" s="250"/>
    </row>
    <row r="1019" spans="1:10" ht="20.399999999999999" x14ac:dyDescent="0.3">
      <c r="A1019" s="142" t="s">
        <v>66</v>
      </c>
      <c r="B1019" s="235"/>
      <c r="C1019" s="235"/>
      <c r="D1019" s="148" t="s">
        <v>347</v>
      </c>
      <c r="E1019" s="248"/>
      <c r="F1019" s="117" t="s">
        <v>44</v>
      </c>
      <c r="G1019" s="166"/>
      <c r="H1019" s="250"/>
      <c r="I1019" s="246"/>
      <c r="J1019" s="250"/>
    </row>
    <row r="1020" spans="1:10" x14ac:dyDescent="0.3">
      <c r="A1020" s="142" t="s">
        <v>66</v>
      </c>
      <c r="B1020" s="235"/>
      <c r="C1020" s="235"/>
      <c r="D1020" s="148" t="s">
        <v>347</v>
      </c>
      <c r="E1020" s="248"/>
      <c r="F1020" s="118" t="s">
        <v>42</v>
      </c>
      <c r="G1020" s="166"/>
      <c r="H1020" s="250"/>
      <c r="I1020" s="246"/>
      <c r="J1020" s="250"/>
    </row>
    <row r="1021" spans="1:10" x14ac:dyDescent="0.3">
      <c r="A1021" s="142" t="s">
        <v>66</v>
      </c>
      <c r="B1021" s="235"/>
      <c r="C1021" s="235"/>
      <c r="D1021" s="148" t="s">
        <v>347</v>
      </c>
      <c r="E1021" s="248"/>
      <c r="F1021" s="117" t="s">
        <v>88</v>
      </c>
      <c r="G1021" s="166"/>
      <c r="H1021" s="250"/>
      <c r="I1021" s="246"/>
      <c r="J1021" s="250"/>
    </row>
    <row r="1022" spans="1:10" x14ac:dyDescent="0.3">
      <c r="A1022" s="142" t="s">
        <v>66</v>
      </c>
      <c r="B1022" s="235"/>
      <c r="C1022" s="235"/>
      <c r="D1022" s="148" t="s">
        <v>347</v>
      </c>
      <c r="E1022" s="248"/>
      <c r="F1022" s="117" t="s">
        <v>136</v>
      </c>
      <c r="G1022" s="166"/>
      <c r="H1022" s="250"/>
      <c r="I1022" s="246"/>
      <c r="J1022" s="250"/>
    </row>
    <row r="1023" spans="1:10" ht="14.4" customHeight="1" x14ac:dyDescent="0.3">
      <c r="A1023" s="142" t="s">
        <v>66</v>
      </c>
      <c r="B1023" s="236"/>
      <c r="C1023" s="236"/>
      <c r="D1023" s="149"/>
      <c r="E1023" s="137"/>
      <c r="F1023" s="119"/>
      <c r="G1023" s="167"/>
      <c r="H1023" s="188"/>
      <c r="I1023" s="189"/>
      <c r="J1023" s="189"/>
    </row>
    <row r="1024" spans="1:10" s="5" customFormat="1" ht="14.4" customHeight="1" x14ac:dyDescent="0.3">
      <c r="A1024" s="142" t="s">
        <v>66</v>
      </c>
      <c r="B1024" s="236"/>
      <c r="C1024" s="236"/>
      <c r="D1024" s="148">
        <v>5.2</v>
      </c>
      <c r="E1024" s="247" t="s">
        <v>348</v>
      </c>
      <c r="F1024" s="244"/>
      <c r="G1024" s="243"/>
      <c r="H1024" s="190" t="s">
        <v>52</v>
      </c>
      <c r="I1024" s="191" t="e">
        <f>COUNTIF(I967:I1022,"Exceeds")/COUNTA(I967:I1022)</f>
        <v>#DIV/0!</v>
      </c>
      <c r="J1024" s="1"/>
    </row>
    <row r="1025" spans="1:10" s="5" customFormat="1" ht="14.4" customHeight="1" x14ac:dyDescent="0.3">
      <c r="A1025" s="142" t="s">
        <v>66</v>
      </c>
      <c r="B1025" s="236"/>
      <c r="C1025" s="236"/>
      <c r="D1025" s="148">
        <v>5.2</v>
      </c>
      <c r="E1025" s="247"/>
      <c r="F1025" s="244"/>
      <c r="G1025" s="243"/>
      <c r="H1025" s="190" t="s">
        <v>53</v>
      </c>
      <c r="I1025" s="191" t="e">
        <f>COUNTIF(I967:I1022,"Meets")/COUNTA(I967:I1022)</f>
        <v>#DIV/0!</v>
      </c>
      <c r="J1025" s="1"/>
    </row>
    <row r="1026" spans="1:10" s="5" customFormat="1" ht="14.4" customHeight="1" x14ac:dyDescent="0.3">
      <c r="A1026" s="142" t="s">
        <v>66</v>
      </c>
      <c r="B1026" s="236"/>
      <c r="C1026" s="236"/>
      <c r="D1026" s="148">
        <v>5.2</v>
      </c>
      <c r="E1026" s="247"/>
      <c r="F1026" s="244"/>
      <c r="G1026" s="243"/>
      <c r="H1026" s="190" t="s">
        <v>54</v>
      </c>
      <c r="I1026" s="191" t="e">
        <f>COUNTIF(I967:I1022,"Needs Action")/COUNTA(I967:I1022)</f>
        <v>#DIV/0!</v>
      </c>
      <c r="J1026" s="1"/>
    </row>
    <row r="1027" spans="1:10" s="5" customFormat="1" ht="14.4" customHeight="1" x14ac:dyDescent="0.3">
      <c r="A1027" s="142" t="s">
        <v>66</v>
      </c>
      <c r="B1027" s="236"/>
      <c r="C1027" s="236"/>
      <c r="D1027" s="148">
        <v>5.2</v>
      </c>
      <c r="E1027" s="247"/>
      <c r="F1027" s="244"/>
      <c r="G1027" s="243"/>
      <c r="H1027" s="190" t="s">
        <v>80</v>
      </c>
      <c r="I1027" s="192">
        <f>COUNTIF(J967:J1022,"Yes")/COUNTA(J967:J1022)</f>
        <v>0</v>
      </c>
      <c r="J1027" s="1"/>
    </row>
    <row r="1028" spans="1:10" s="5" customFormat="1" ht="14.4" customHeight="1" x14ac:dyDescent="0.3">
      <c r="A1028" s="142" t="s">
        <v>66</v>
      </c>
      <c r="B1028" s="236"/>
      <c r="C1028" s="236"/>
      <c r="D1028" s="148">
        <v>5.2</v>
      </c>
      <c r="E1028" s="247"/>
      <c r="F1028" s="244"/>
      <c r="G1028" s="243"/>
      <c r="H1028" s="190" t="s">
        <v>56</v>
      </c>
      <c r="I1028" s="192" t="e">
        <f>COUNTIF(I967:I1022,"Not Applicable")/COUNTA(I967:I1022)</f>
        <v>#DIV/0!</v>
      </c>
      <c r="J1028" s="1"/>
    </row>
    <row r="1029" spans="1:10" s="5" customFormat="1" ht="14.4" customHeight="1" x14ac:dyDescent="0.3">
      <c r="A1029" s="142" t="s">
        <v>66</v>
      </c>
      <c r="B1029" s="236"/>
      <c r="C1029" s="236"/>
      <c r="D1029" s="149"/>
      <c r="E1029" s="138"/>
      <c r="F1029" s="119"/>
      <c r="G1029" s="167"/>
      <c r="H1029" s="188"/>
      <c r="I1029" s="193"/>
      <c r="J1029" s="193"/>
    </row>
    <row r="1030" spans="1:10" s="5" customFormat="1" ht="80.400000000000006" customHeight="1" x14ac:dyDescent="0.3">
      <c r="A1030" s="142" t="s">
        <v>66</v>
      </c>
      <c r="B1030" s="236"/>
      <c r="C1030" s="236"/>
      <c r="D1030" s="148">
        <v>5.2</v>
      </c>
      <c r="E1030" s="247" t="s">
        <v>349</v>
      </c>
      <c r="F1030" s="114" t="s">
        <v>350</v>
      </c>
      <c r="G1030" s="168"/>
      <c r="H1030" s="194" t="s">
        <v>59</v>
      </c>
      <c r="I1030" s="1" t="e">
        <f>IF((I1024+I1025+I1028)&gt;=80%,"Yes","No")</f>
        <v>#DIV/0!</v>
      </c>
      <c r="J1030" s="1"/>
    </row>
    <row r="1031" spans="1:10" s="5" customFormat="1" ht="16.2" customHeight="1" x14ac:dyDescent="0.3">
      <c r="A1031" s="142" t="s">
        <v>66</v>
      </c>
      <c r="B1031" s="236"/>
      <c r="C1031" s="236"/>
      <c r="D1031" s="148">
        <v>5.2</v>
      </c>
      <c r="E1031" s="247"/>
      <c r="F1031" s="237"/>
      <c r="G1031" s="240"/>
      <c r="H1031" s="194" t="s">
        <v>61</v>
      </c>
      <c r="I1031" s="1" t="str">
        <f>IF(I1027&gt;0,"Yes","No")</f>
        <v>No</v>
      </c>
      <c r="J1031" s="1"/>
    </row>
    <row r="1032" spans="1:10" s="5" customFormat="1" ht="16.2" customHeight="1" x14ac:dyDescent="0.3">
      <c r="A1032" s="142" t="s">
        <v>66</v>
      </c>
      <c r="B1032" s="236"/>
      <c r="C1032" s="236"/>
      <c r="D1032" s="148">
        <v>5.2</v>
      </c>
      <c r="E1032" s="247"/>
      <c r="F1032" s="238"/>
      <c r="G1032" s="241"/>
      <c r="H1032" s="194" t="s">
        <v>63</v>
      </c>
      <c r="I1032" s="1" t="e">
        <f>IF(AND(I1030="Yes", I1031="No"), "Yes", "No")</f>
        <v>#DIV/0!</v>
      </c>
      <c r="J1032" s="1"/>
    </row>
    <row r="1033" spans="1:10" s="5" customFormat="1" ht="16.2" customHeight="1" x14ac:dyDescent="0.3">
      <c r="A1033" s="142" t="s">
        <v>66</v>
      </c>
      <c r="B1033" s="236"/>
      <c r="C1033" s="236"/>
      <c r="D1033" s="148">
        <v>5.2</v>
      </c>
      <c r="E1033" s="247"/>
      <c r="F1033" s="238"/>
      <c r="G1033" s="241"/>
      <c r="H1033" s="194" t="s">
        <v>65</v>
      </c>
      <c r="I1033" s="1" t="e">
        <f>IF(I1028=100%, "Not Applicable","Applicable")</f>
        <v>#DIV/0!</v>
      </c>
      <c r="J1033" s="1"/>
    </row>
    <row r="1034" spans="1:10" s="5" customFormat="1" ht="16.2" customHeight="1" x14ac:dyDescent="0.3">
      <c r="A1034" s="142" t="s">
        <v>66</v>
      </c>
      <c r="B1034" s="236"/>
      <c r="C1034" s="236"/>
      <c r="D1034" s="148">
        <v>5.2</v>
      </c>
      <c r="E1034" s="247"/>
      <c r="F1034" s="239"/>
      <c r="G1034" s="242"/>
      <c r="H1034" s="194" t="s">
        <v>67</v>
      </c>
      <c r="I1034" s="1" t="e">
        <f>(IF(I1033="Not Applicable","Not Applicable",(IF(AND(I1032="Yes",I1033="Applicable"),"Present","Not Present"))))</f>
        <v>#DIV/0!</v>
      </c>
      <c r="J1034" s="1"/>
    </row>
    <row r="1035" spans="1:10" x14ac:dyDescent="0.3">
      <c r="A1035" s="142" t="s">
        <v>66</v>
      </c>
      <c r="B1035" s="236"/>
      <c r="C1035" s="236"/>
      <c r="D1035" s="149"/>
      <c r="E1035" s="138"/>
      <c r="F1035" s="119"/>
      <c r="G1035" s="167"/>
      <c r="H1035" s="196"/>
      <c r="I1035" s="195"/>
      <c r="J1035" s="189"/>
    </row>
    <row r="1036" spans="1:10" ht="27.6" x14ac:dyDescent="0.3">
      <c r="A1036" s="142" t="s">
        <v>66</v>
      </c>
      <c r="B1036" s="145" t="s">
        <v>38</v>
      </c>
      <c r="C1036" s="145" t="s">
        <v>726</v>
      </c>
      <c r="D1036" s="146">
        <v>5.3</v>
      </c>
      <c r="E1036" s="135" t="s">
        <v>946</v>
      </c>
      <c r="F1036" s="116" t="s">
        <v>29</v>
      </c>
      <c r="G1036" s="170"/>
      <c r="H1036" s="184"/>
      <c r="I1036" s="185"/>
      <c r="J1036" s="185"/>
    </row>
    <row r="1037" spans="1:10" ht="23.4" customHeight="1" x14ac:dyDescent="0.3">
      <c r="A1037" s="142" t="s">
        <v>66</v>
      </c>
      <c r="B1037" s="235" t="s">
        <v>38</v>
      </c>
      <c r="C1037" s="235" t="s">
        <v>726</v>
      </c>
      <c r="D1037" s="148" t="s">
        <v>351</v>
      </c>
      <c r="E1037" s="248" t="s">
        <v>947</v>
      </c>
      <c r="F1037" s="117" t="s">
        <v>40</v>
      </c>
      <c r="G1037" s="166"/>
      <c r="H1037" s="250" t="s">
        <v>41</v>
      </c>
      <c r="I1037" s="246"/>
      <c r="J1037" s="250" t="str">
        <f>IF(AND(H1037="Yes",I1037="Needs Action"),"Yes","No")</f>
        <v>No</v>
      </c>
    </row>
    <row r="1038" spans="1:10" ht="23.4" customHeight="1" x14ac:dyDescent="0.3">
      <c r="A1038" s="142" t="s">
        <v>66</v>
      </c>
      <c r="B1038" s="235"/>
      <c r="C1038" s="235"/>
      <c r="D1038" s="148" t="s">
        <v>351</v>
      </c>
      <c r="E1038" s="248"/>
      <c r="F1038" s="117" t="s">
        <v>129</v>
      </c>
      <c r="G1038" s="166"/>
      <c r="H1038" s="250"/>
      <c r="I1038" s="246"/>
      <c r="J1038" s="250"/>
    </row>
    <row r="1039" spans="1:10" ht="23.4" customHeight="1" x14ac:dyDescent="0.3">
      <c r="A1039" s="142" t="s">
        <v>66</v>
      </c>
      <c r="B1039" s="235"/>
      <c r="C1039" s="235"/>
      <c r="D1039" s="148" t="s">
        <v>351</v>
      </c>
      <c r="E1039" s="248"/>
      <c r="F1039" s="117" t="s">
        <v>44</v>
      </c>
      <c r="G1039" s="166"/>
      <c r="H1039" s="250"/>
      <c r="I1039" s="246"/>
      <c r="J1039" s="250"/>
    </row>
    <row r="1040" spans="1:10" ht="23.4" customHeight="1" x14ac:dyDescent="0.3">
      <c r="A1040" s="142" t="s">
        <v>66</v>
      </c>
      <c r="B1040" s="235"/>
      <c r="C1040" s="235"/>
      <c r="D1040" s="148" t="s">
        <v>351</v>
      </c>
      <c r="E1040" s="248"/>
      <c r="F1040" s="118" t="s">
        <v>42</v>
      </c>
      <c r="G1040" s="166"/>
      <c r="H1040" s="250"/>
      <c r="I1040" s="246"/>
      <c r="J1040" s="250"/>
    </row>
    <row r="1041" spans="1:10" ht="23.4" customHeight="1" x14ac:dyDescent="0.3">
      <c r="A1041" s="142" t="s">
        <v>66</v>
      </c>
      <c r="B1041" s="235"/>
      <c r="C1041" s="235"/>
      <c r="D1041" s="148" t="s">
        <v>351</v>
      </c>
      <c r="E1041" s="248"/>
      <c r="F1041" s="117" t="s">
        <v>88</v>
      </c>
      <c r="G1041" s="166"/>
      <c r="H1041" s="250"/>
      <c r="I1041" s="246"/>
      <c r="J1041" s="250"/>
    </row>
    <row r="1042" spans="1:10" x14ac:dyDescent="0.3">
      <c r="A1042" s="142" t="s">
        <v>66</v>
      </c>
      <c r="B1042" s="235" t="s">
        <v>38</v>
      </c>
      <c r="C1042" s="235" t="s">
        <v>726</v>
      </c>
      <c r="D1042" s="148" t="s">
        <v>352</v>
      </c>
      <c r="E1042" s="248" t="s">
        <v>948</v>
      </c>
      <c r="F1042" s="117" t="s">
        <v>353</v>
      </c>
      <c r="G1042" s="166"/>
      <c r="H1042" s="250" t="s">
        <v>41</v>
      </c>
      <c r="I1042" s="246"/>
      <c r="J1042" s="250" t="str">
        <f>IF(AND(H1042="Yes",I1042="Needs Action"),"Yes","No")</f>
        <v>No</v>
      </c>
    </row>
    <row r="1043" spans="1:10" x14ac:dyDescent="0.3">
      <c r="A1043" s="142" t="s">
        <v>66</v>
      </c>
      <c r="B1043" s="235"/>
      <c r="C1043" s="235"/>
      <c r="D1043" s="148" t="s">
        <v>352</v>
      </c>
      <c r="E1043" s="248"/>
      <c r="F1043" s="117" t="s">
        <v>73</v>
      </c>
      <c r="G1043" s="166"/>
      <c r="H1043" s="250"/>
      <c r="I1043" s="246"/>
      <c r="J1043" s="250"/>
    </row>
    <row r="1044" spans="1:10" ht="20.399999999999999" x14ac:dyDescent="0.3">
      <c r="A1044" s="142" t="s">
        <v>66</v>
      </c>
      <c r="B1044" s="235"/>
      <c r="C1044" s="235"/>
      <c r="D1044" s="148" t="s">
        <v>352</v>
      </c>
      <c r="E1044" s="248"/>
      <c r="F1044" s="117" t="s">
        <v>44</v>
      </c>
      <c r="G1044" s="166"/>
      <c r="H1044" s="250"/>
      <c r="I1044" s="246"/>
      <c r="J1044" s="250"/>
    </row>
    <row r="1045" spans="1:10" x14ac:dyDescent="0.3">
      <c r="A1045" s="142" t="s">
        <v>66</v>
      </c>
      <c r="B1045" s="235"/>
      <c r="C1045" s="235"/>
      <c r="D1045" s="148" t="s">
        <v>352</v>
      </c>
      <c r="E1045" s="248"/>
      <c r="F1045" s="118" t="s">
        <v>42</v>
      </c>
      <c r="G1045" s="166"/>
      <c r="H1045" s="250"/>
      <c r="I1045" s="246"/>
      <c r="J1045" s="250"/>
    </row>
    <row r="1046" spans="1:10" ht="20.399999999999999" x14ac:dyDescent="0.3">
      <c r="A1046" s="142" t="s">
        <v>66</v>
      </c>
      <c r="B1046" s="235" t="s">
        <v>38</v>
      </c>
      <c r="C1046" s="235" t="s">
        <v>726</v>
      </c>
      <c r="D1046" s="148" t="s">
        <v>354</v>
      </c>
      <c r="E1046" s="248" t="s">
        <v>949</v>
      </c>
      <c r="F1046" s="117" t="s">
        <v>49</v>
      </c>
      <c r="G1046" s="166"/>
      <c r="H1046" s="250" t="s">
        <v>41</v>
      </c>
      <c r="I1046" s="246"/>
      <c r="J1046" s="250" t="str">
        <f>IF(AND(H1046="Yes",I1046="Needs Action"),"Yes","No")</f>
        <v>No</v>
      </c>
    </row>
    <row r="1047" spans="1:10" x14ac:dyDescent="0.3">
      <c r="A1047" s="142" t="s">
        <v>66</v>
      </c>
      <c r="B1047" s="235"/>
      <c r="C1047" s="235"/>
      <c r="D1047" s="148" t="s">
        <v>354</v>
      </c>
      <c r="E1047" s="248"/>
      <c r="F1047" s="117" t="s">
        <v>353</v>
      </c>
      <c r="G1047" s="166"/>
      <c r="H1047" s="250"/>
      <c r="I1047" s="246"/>
      <c r="J1047" s="250"/>
    </row>
    <row r="1048" spans="1:10" ht="20.399999999999999" x14ac:dyDescent="0.3">
      <c r="A1048" s="142" t="s">
        <v>66</v>
      </c>
      <c r="B1048" s="235"/>
      <c r="C1048" s="235"/>
      <c r="D1048" s="148" t="s">
        <v>354</v>
      </c>
      <c r="E1048" s="248"/>
      <c r="F1048" s="117" t="s">
        <v>44</v>
      </c>
      <c r="G1048" s="166"/>
      <c r="H1048" s="250"/>
      <c r="I1048" s="246"/>
      <c r="J1048" s="250"/>
    </row>
    <row r="1049" spans="1:10" x14ac:dyDescent="0.3">
      <c r="A1049" s="142" t="s">
        <v>66</v>
      </c>
      <c r="B1049" s="235"/>
      <c r="C1049" s="235"/>
      <c r="D1049" s="148" t="s">
        <v>354</v>
      </c>
      <c r="E1049" s="248"/>
      <c r="F1049" s="118" t="s">
        <v>42</v>
      </c>
      <c r="G1049" s="166"/>
      <c r="H1049" s="250"/>
      <c r="I1049" s="246"/>
      <c r="J1049" s="250"/>
    </row>
    <row r="1050" spans="1:10" x14ac:dyDescent="0.3">
      <c r="A1050" s="142" t="s">
        <v>66</v>
      </c>
      <c r="B1050" s="235"/>
      <c r="C1050" s="235"/>
      <c r="D1050" s="148" t="s">
        <v>354</v>
      </c>
      <c r="E1050" s="248"/>
      <c r="F1050" s="117" t="s">
        <v>88</v>
      </c>
      <c r="G1050" s="166"/>
      <c r="H1050" s="250"/>
      <c r="I1050" s="246"/>
      <c r="J1050" s="250"/>
    </row>
    <row r="1051" spans="1:10" ht="14.4" customHeight="1" x14ac:dyDescent="0.3">
      <c r="A1051" s="142" t="s">
        <v>66</v>
      </c>
      <c r="B1051" s="236"/>
      <c r="C1051" s="236"/>
      <c r="D1051" s="149"/>
      <c r="E1051" s="137"/>
      <c r="F1051" s="119"/>
      <c r="G1051" s="167"/>
      <c r="H1051" s="188"/>
      <c r="I1051" s="189"/>
      <c r="J1051" s="189"/>
    </row>
    <row r="1052" spans="1:10" s="5" customFormat="1" ht="14.4" customHeight="1" x14ac:dyDescent="0.3">
      <c r="A1052" s="142" t="s">
        <v>66</v>
      </c>
      <c r="B1052" s="236"/>
      <c r="C1052" s="236"/>
      <c r="D1052" s="148">
        <v>5.3</v>
      </c>
      <c r="E1052" s="247" t="s">
        <v>355</v>
      </c>
      <c r="F1052" s="244"/>
      <c r="G1052" s="243"/>
      <c r="H1052" s="190" t="s">
        <v>52</v>
      </c>
      <c r="I1052" s="191" t="e">
        <f>COUNTIF(I1037:I1050,"Exceeds")/COUNTA(I1037:I1050)</f>
        <v>#DIV/0!</v>
      </c>
      <c r="J1052" s="1"/>
    </row>
    <row r="1053" spans="1:10" s="5" customFormat="1" ht="14.4" customHeight="1" x14ac:dyDescent="0.3">
      <c r="A1053" s="142" t="s">
        <v>66</v>
      </c>
      <c r="B1053" s="236"/>
      <c r="C1053" s="236"/>
      <c r="D1053" s="148">
        <v>5.3</v>
      </c>
      <c r="E1053" s="247"/>
      <c r="F1053" s="244"/>
      <c r="G1053" s="243"/>
      <c r="H1053" s="190" t="s">
        <v>53</v>
      </c>
      <c r="I1053" s="191" t="e">
        <f>COUNTIF(I1037:I1050,"Meets")/COUNTA(I1037:I1050)</f>
        <v>#DIV/0!</v>
      </c>
      <c r="J1053" s="1"/>
    </row>
    <row r="1054" spans="1:10" s="5" customFormat="1" ht="14.4" customHeight="1" x14ac:dyDescent="0.3">
      <c r="A1054" s="142" t="s">
        <v>66</v>
      </c>
      <c r="B1054" s="236"/>
      <c r="C1054" s="236"/>
      <c r="D1054" s="148">
        <v>5.3</v>
      </c>
      <c r="E1054" s="247"/>
      <c r="F1054" s="244"/>
      <c r="G1054" s="243"/>
      <c r="H1054" s="190" t="s">
        <v>54</v>
      </c>
      <c r="I1054" s="191" t="e">
        <f>COUNTIF(I1037:I1050,"Needs Action")/COUNTA(I1037:I1050)</f>
        <v>#DIV/0!</v>
      </c>
      <c r="J1054" s="1"/>
    </row>
    <row r="1055" spans="1:10" s="5" customFormat="1" ht="14.4" customHeight="1" x14ac:dyDescent="0.3">
      <c r="A1055" s="142" t="s">
        <v>66</v>
      </c>
      <c r="B1055" s="236"/>
      <c r="C1055" s="236"/>
      <c r="D1055" s="148">
        <v>5.3</v>
      </c>
      <c r="E1055" s="247"/>
      <c r="F1055" s="244"/>
      <c r="G1055" s="243"/>
      <c r="H1055" s="190" t="s">
        <v>80</v>
      </c>
      <c r="I1055" s="192">
        <f>COUNTIF(J1037:J1050,"Yes")/COUNTA(J1037:J1050)</f>
        <v>0</v>
      </c>
      <c r="J1055" s="1"/>
    </row>
    <row r="1056" spans="1:10" s="5" customFormat="1" ht="14.4" customHeight="1" x14ac:dyDescent="0.3">
      <c r="A1056" s="142" t="s">
        <v>66</v>
      </c>
      <c r="B1056" s="236"/>
      <c r="C1056" s="236"/>
      <c r="D1056" s="148">
        <v>5.3</v>
      </c>
      <c r="E1056" s="247"/>
      <c r="F1056" s="244"/>
      <c r="G1056" s="243"/>
      <c r="H1056" s="190" t="s">
        <v>56</v>
      </c>
      <c r="I1056" s="192" t="e">
        <f>COUNTIF(I1037:I1050,"Not Applicable")/COUNTA(I1037:I1050)</f>
        <v>#DIV/0!</v>
      </c>
      <c r="J1056" s="1"/>
    </row>
    <row r="1057" spans="1:10" s="5" customFormat="1" ht="14.4" customHeight="1" x14ac:dyDescent="0.3">
      <c r="A1057" s="142" t="s">
        <v>66</v>
      </c>
      <c r="B1057" s="236"/>
      <c r="C1057" s="236"/>
      <c r="D1057" s="149"/>
      <c r="E1057" s="138"/>
      <c r="F1057" s="119"/>
      <c r="G1057" s="167"/>
      <c r="H1057" s="188"/>
      <c r="I1057" s="193"/>
      <c r="J1057" s="193"/>
    </row>
    <row r="1058" spans="1:10" s="5" customFormat="1" ht="78.599999999999994" customHeight="1" x14ac:dyDescent="0.3">
      <c r="A1058" s="142" t="s">
        <v>66</v>
      </c>
      <c r="B1058" s="236"/>
      <c r="C1058" s="236"/>
      <c r="D1058" s="148">
        <v>5.3</v>
      </c>
      <c r="E1058" s="247" t="s">
        <v>356</v>
      </c>
      <c r="F1058" s="114" t="s">
        <v>357</v>
      </c>
      <c r="G1058" s="168"/>
      <c r="H1058" s="194" t="s">
        <v>59</v>
      </c>
      <c r="I1058" s="1" t="e">
        <f>IF((I1052+I1053+I1056)&gt;=80%,"Yes","No")</f>
        <v>#DIV/0!</v>
      </c>
      <c r="J1058" s="1"/>
    </row>
    <row r="1059" spans="1:10" s="5" customFormat="1" ht="16.2" customHeight="1" x14ac:dyDescent="0.3">
      <c r="A1059" s="142" t="s">
        <v>66</v>
      </c>
      <c r="B1059" s="236"/>
      <c r="C1059" s="236"/>
      <c r="D1059" s="148">
        <v>5.3</v>
      </c>
      <c r="E1059" s="247"/>
      <c r="F1059" s="237"/>
      <c r="G1059" s="240"/>
      <c r="H1059" s="194" t="s">
        <v>61</v>
      </c>
      <c r="I1059" s="1" t="str">
        <f>IF(I1055&gt;0,"Yes","No")</f>
        <v>No</v>
      </c>
      <c r="J1059" s="1"/>
    </row>
    <row r="1060" spans="1:10" s="5" customFormat="1" ht="16.2" customHeight="1" x14ac:dyDescent="0.3">
      <c r="A1060" s="142" t="s">
        <v>66</v>
      </c>
      <c r="B1060" s="236"/>
      <c r="C1060" s="236"/>
      <c r="D1060" s="148">
        <v>5.3</v>
      </c>
      <c r="E1060" s="247"/>
      <c r="F1060" s="238"/>
      <c r="G1060" s="241"/>
      <c r="H1060" s="194" t="s">
        <v>63</v>
      </c>
      <c r="I1060" s="1" t="e">
        <f>IF(AND(I1058="Yes", I1059="No"), "Yes", "No")</f>
        <v>#DIV/0!</v>
      </c>
      <c r="J1060" s="1"/>
    </row>
    <row r="1061" spans="1:10" s="5" customFormat="1" ht="16.2" customHeight="1" x14ac:dyDescent="0.3">
      <c r="A1061" s="142" t="s">
        <v>66</v>
      </c>
      <c r="B1061" s="236"/>
      <c r="C1061" s="236"/>
      <c r="D1061" s="148">
        <v>5.3</v>
      </c>
      <c r="E1061" s="247"/>
      <c r="F1061" s="238"/>
      <c r="G1061" s="241"/>
      <c r="H1061" s="194" t="s">
        <v>65</v>
      </c>
      <c r="I1061" s="1" t="e">
        <f>IF(I1056=100%, "Not Applicable","Applicable")</f>
        <v>#DIV/0!</v>
      </c>
      <c r="J1061" s="1"/>
    </row>
    <row r="1062" spans="1:10" s="5" customFormat="1" ht="16.2" customHeight="1" x14ac:dyDescent="0.3">
      <c r="A1062" s="142" t="s">
        <v>66</v>
      </c>
      <c r="B1062" s="236"/>
      <c r="C1062" s="236"/>
      <c r="D1062" s="148">
        <v>5.3</v>
      </c>
      <c r="E1062" s="247"/>
      <c r="F1062" s="239"/>
      <c r="G1062" s="242"/>
      <c r="H1062" s="194" t="s">
        <v>67</v>
      </c>
      <c r="I1062" s="1" t="e">
        <f>(IF(I1061="Not Applicable","Not Applicable",(IF(AND(I1060="Yes",I1061="Applicable"),"Present","Not Present"))))</f>
        <v>#DIV/0!</v>
      </c>
      <c r="J1062" s="1"/>
    </row>
    <row r="1063" spans="1:10" x14ac:dyDescent="0.3">
      <c r="A1063" s="142" t="s">
        <v>66</v>
      </c>
      <c r="B1063" s="236"/>
      <c r="C1063" s="236"/>
      <c r="D1063" s="149"/>
      <c r="E1063" s="137"/>
      <c r="F1063" s="119"/>
      <c r="G1063" s="167"/>
      <c r="H1063" s="188"/>
      <c r="I1063" s="189"/>
      <c r="J1063" s="189"/>
    </row>
    <row r="1064" spans="1:10" ht="16.2" x14ac:dyDescent="0.3">
      <c r="A1064" s="142" t="s">
        <v>358</v>
      </c>
      <c r="B1064" s="143" t="s">
        <v>38</v>
      </c>
      <c r="C1064" s="143"/>
      <c r="D1064" s="144">
        <v>6</v>
      </c>
      <c r="E1064" s="139" t="s">
        <v>359</v>
      </c>
      <c r="F1064" s="124"/>
      <c r="G1064" s="176"/>
      <c r="H1064" s="197"/>
      <c r="I1064" s="198"/>
      <c r="J1064" s="198"/>
    </row>
    <row r="1065" spans="1:10" ht="27.6" x14ac:dyDescent="0.3">
      <c r="A1065" s="142" t="s">
        <v>358</v>
      </c>
      <c r="B1065" s="145" t="s">
        <v>38</v>
      </c>
      <c r="C1065" s="145"/>
      <c r="D1065" s="146">
        <v>6.1</v>
      </c>
      <c r="E1065" s="135" t="s">
        <v>950</v>
      </c>
      <c r="F1065" s="116" t="s">
        <v>29</v>
      </c>
      <c r="G1065" s="170"/>
      <c r="H1065" s="184"/>
      <c r="I1065" s="185"/>
      <c r="J1065" s="185"/>
    </row>
    <row r="1066" spans="1:10" ht="19.2" customHeight="1" x14ac:dyDescent="0.3">
      <c r="A1066" s="142" t="s">
        <v>358</v>
      </c>
      <c r="B1066" s="235" t="s">
        <v>38</v>
      </c>
      <c r="C1066" s="235"/>
      <c r="D1066" s="148" t="s">
        <v>360</v>
      </c>
      <c r="E1066" s="248" t="s">
        <v>951</v>
      </c>
      <c r="F1066" s="117" t="s">
        <v>40</v>
      </c>
      <c r="G1066" s="166"/>
      <c r="H1066" s="250" t="s">
        <v>41</v>
      </c>
      <c r="I1066" s="246"/>
      <c r="J1066" s="250" t="str">
        <f>IF(AND(H1066="Yes",I1066="Needs Action"),"Yes","No")</f>
        <v>No</v>
      </c>
    </row>
    <row r="1067" spans="1:10" ht="19.2" customHeight="1" x14ac:dyDescent="0.3">
      <c r="A1067" s="142" t="s">
        <v>358</v>
      </c>
      <c r="B1067" s="235"/>
      <c r="C1067" s="235"/>
      <c r="D1067" s="148" t="s">
        <v>360</v>
      </c>
      <c r="E1067" s="248"/>
      <c r="F1067" s="117" t="s">
        <v>44</v>
      </c>
      <c r="G1067" s="166"/>
      <c r="H1067" s="250"/>
      <c r="I1067" s="246"/>
      <c r="J1067" s="250"/>
    </row>
    <row r="1068" spans="1:10" ht="19.2" customHeight="1" x14ac:dyDescent="0.3">
      <c r="A1068" s="142" t="s">
        <v>358</v>
      </c>
      <c r="B1068" s="235"/>
      <c r="C1068" s="235"/>
      <c r="D1068" s="148" t="s">
        <v>360</v>
      </c>
      <c r="E1068" s="248"/>
      <c r="F1068" s="117" t="s">
        <v>727</v>
      </c>
      <c r="G1068" s="166"/>
      <c r="H1068" s="250"/>
      <c r="I1068" s="246"/>
      <c r="J1068" s="250"/>
    </row>
    <row r="1069" spans="1:10" ht="19.2" customHeight="1" x14ac:dyDescent="0.3">
      <c r="A1069" s="142" t="s">
        <v>358</v>
      </c>
      <c r="B1069" s="235"/>
      <c r="C1069" s="235"/>
      <c r="D1069" s="148" t="s">
        <v>360</v>
      </c>
      <c r="E1069" s="248"/>
      <c r="F1069" s="117" t="s">
        <v>131</v>
      </c>
      <c r="G1069" s="166"/>
      <c r="H1069" s="250"/>
      <c r="I1069" s="246"/>
      <c r="J1069" s="250"/>
    </row>
    <row r="1070" spans="1:10" ht="20.399999999999999" x14ac:dyDescent="0.3">
      <c r="A1070" s="142" t="s">
        <v>358</v>
      </c>
      <c r="B1070" s="235" t="s">
        <v>38</v>
      </c>
      <c r="C1070" s="235"/>
      <c r="D1070" s="148" t="s">
        <v>361</v>
      </c>
      <c r="E1070" s="248" t="s">
        <v>952</v>
      </c>
      <c r="F1070" s="117" t="s">
        <v>49</v>
      </c>
      <c r="G1070" s="166"/>
      <c r="H1070" s="250" t="s">
        <v>41</v>
      </c>
      <c r="I1070" s="246"/>
      <c r="J1070" s="250" t="str">
        <f>IF(AND(H1070="Yes",I1070="Needs Action"),"Yes","No")</f>
        <v>No</v>
      </c>
    </row>
    <row r="1071" spans="1:10" x14ac:dyDescent="0.3">
      <c r="A1071" s="142" t="s">
        <v>358</v>
      </c>
      <c r="B1071" s="235"/>
      <c r="C1071" s="235"/>
      <c r="D1071" s="148" t="s">
        <v>361</v>
      </c>
      <c r="E1071" s="248"/>
      <c r="F1071" s="118" t="s">
        <v>42</v>
      </c>
      <c r="G1071" s="166"/>
      <c r="H1071" s="250"/>
      <c r="I1071" s="246"/>
      <c r="J1071" s="250"/>
    </row>
    <row r="1072" spans="1:10" x14ac:dyDescent="0.3">
      <c r="A1072" s="142" t="s">
        <v>358</v>
      </c>
      <c r="B1072" s="235" t="s">
        <v>38</v>
      </c>
      <c r="C1072" s="235"/>
      <c r="D1072" s="148" t="s">
        <v>362</v>
      </c>
      <c r="E1072" s="248" t="s">
        <v>953</v>
      </c>
      <c r="F1072" s="117" t="s">
        <v>131</v>
      </c>
      <c r="G1072" s="166"/>
      <c r="H1072" s="250" t="s">
        <v>41</v>
      </c>
      <c r="I1072" s="246"/>
      <c r="J1072" s="250" t="str">
        <f>IF(AND(H1072="Yes",I1072="Needs Action"),"Yes","No")</f>
        <v>No</v>
      </c>
    </row>
    <row r="1073" spans="1:10" x14ac:dyDescent="0.3">
      <c r="A1073" s="142" t="s">
        <v>358</v>
      </c>
      <c r="B1073" s="235"/>
      <c r="C1073" s="235"/>
      <c r="D1073" s="148" t="s">
        <v>362</v>
      </c>
      <c r="E1073" s="248"/>
      <c r="F1073" s="117" t="s">
        <v>40</v>
      </c>
      <c r="G1073" s="166"/>
      <c r="H1073" s="250"/>
      <c r="I1073" s="246"/>
      <c r="J1073" s="250"/>
    </row>
    <row r="1074" spans="1:10" ht="14.4" customHeight="1" x14ac:dyDescent="0.3">
      <c r="A1074" s="142" t="s">
        <v>358</v>
      </c>
      <c r="B1074" s="236"/>
      <c r="C1074" s="236"/>
      <c r="D1074" s="149"/>
      <c r="E1074" s="137"/>
      <c r="F1074" s="119"/>
      <c r="G1074" s="167"/>
      <c r="H1074" s="188"/>
      <c r="I1074" s="189"/>
      <c r="J1074" s="189"/>
    </row>
    <row r="1075" spans="1:10" s="5" customFormat="1" ht="14.4" customHeight="1" x14ac:dyDescent="0.3">
      <c r="A1075" s="142" t="s">
        <v>358</v>
      </c>
      <c r="B1075" s="236"/>
      <c r="C1075" s="236"/>
      <c r="D1075" s="148">
        <v>6.1</v>
      </c>
      <c r="E1075" s="247" t="s">
        <v>363</v>
      </c>
      <c r="F1075" s="244"/>
      <c r="G1075" s="243"/>
      <c r="H1075" s="190" t="s">
        <v>52</v>
      </c>
      <c r="I1075" s="191" t="e">
        <f>COUNTIF(I1066:I1073,"Exceeds")/COUNTA(I1066:I1073)</f>
        <v>#DIV/0!</v>
      </c>
      <c r="J1075" s="1"/>
    </row>
    <row r="1076" spans="1:10" s="5" customFormat="1" ht="14.4" customHeight="1" x14ac:dyDescent="0.3">
      <c r="A1076" s="142" t="s">
        <v>358</v>
      </c>
      <c r="B1076" s="236"/>
      <c r="C1076" s="236"/>
      <c r="D1076" s="148">
        <v>6.1</v>
      </c>
      <c r="E1076" s="247"/>
      <c r="F1076" s="244"/>
      <c r="G1076" s="243"/>
      <c r="H1076" s="190" t="s">
        <v>53</v>
      </c>
      <c r="I1076" s="191" t="e">
        <f>COUNTIF(I1066:I1073,"Meets")/COUNTA(I1066:I1073)</f>
        <v>#DIV/0!</v>
      </c>
      <c r="J1076" s="1"/>
    </row>
    <row r="1077" spans="1:10" s="5" customFormat="1" ht="14.4" customHeight="1" x14ac:dyDescent="0.3">
      <c r="A1077" s="142" t="s">
        <v>358</v>
      </c>
      <c r="B1077" s="236"/>
      <c r="C1077" s="236"/>
      <c r="D1077" s="148">
        <v>6.1</v>
      </c>
      <c r="E1077" s="247"/>
      <c r="F1077" s="244"/>
      <c r="G1077" s="243"/>
      <c r="H1077" s="190" t="s">
        <v>54</v>
      </c>
      <c r="I1077" s="191" t="e">
        <f>COUNTIF(I1066:I1073,"Needs Action")/COUNTA(I1066:I1073)</f>
        <v>#DIV/0!</v>
      </c>
      <c r="J1077" s="1"/>
    </row>
    <row r="1078" spans="1:10" s="5" customFormat="1" ht="14.4" customHeight="1" x14ac:dyDescent="0.3">
      <c r="A1078" s="142" t="s">
        <v>358</v>
      </c>
      <c r="B1078" s="236"/>
      <c r="C1078" s="236"/>
      <c r="D1078" s="148">
        <v>6.1</v>
      </c>
      <c r="E1078" s="247"/>
      <c r="F1078" s="244"/>
      <c r="G1078" s="243"/>
      <c r="H1078" s="190" t="s">
        <v>80</v>
      </c>
      <c r="I1078" s="192">
        <f>COUNTIF(J1066:J1073,"Yes")/COUNTA(J1066:J1073)</f>
        <v>0</v>
      </c>
      <c r="J1078" s="1"/>
    </row>
    <row r="1079" spans="1:10" s="5" customFormat="1" ht="14.4" customHeight="1" x14ac:dyDescent="0.3">
      <c r="A1079" s="142" t="s">
        <v>358</v>
      </c>
      <c r="B1079" s="236"/>
      <c r="C1079" s="236"/>
      <c r="D1079" s="148">
        <v>6.1</v>
      </c>
      <c r="E1079" s="247"/>
      <c r="F1079" s="244"/>
      <c r="G1079" s="243"/>
      <c r="H1079" s="190" t="s">
        <v>56</v>
      </c>
      <c r="I1079" s="192" t="e">
        <f>COUNTIF(I1066:I1073,"Not Applicable")/COUNTA(I1066:I1073)</f>
        <v>#DIV/0!</v>
      </c>
      <c r="J1079" s="1"/>
    </row>
    <row r="1080" spans="1:10" s="5" customFormat="1" ht="14.4" customHeight="1" x14ac:dyDescent="0.3">
      <c r="A1080" s="142" t="s">
        <v>358</v>
      </c>
      <c r="B1080" s="236"/>
      <c r="C1080" s="236"/>
      <c r="D1080" s="149"/>
      <c r="E1080" s="138"/>
      <c r="F1080" s="119"/>
      <c r="G1080" s="167"/>
      <c r="H1080" s="188"/>
      <c r="I1080" s="193"/>
      <c r="J1080" s="193"/>
    </row>
    <row r="1081" spans="1:10" s="5" customFormat="1" ht="79.95" customHeight="1" x14ac:dyDescent="0.3">
      <c r="A1081" s="142" t="s">
        <v>358</v>
      </c>
      <c r="B1081" s="236"/>
      <c r="C1081" s="236"/>
      <c r="D1081" s="148">
        <v>6.1</v>
      </c>
      <c r="E1081" s="247" t="s">
        <v>364</v>
      </c>
      <c r="F1081" s="114" t="s">
        <v>365</v>
      </c>
      <c r="G1081" s="168"/>
      <c r="H1081" s="194" t="s">
        <v>59</v>
      </c>
      <c r="I1081" s="1" t="e">
        <f>IF((I1075+I1076+I1079)&gt;=80%,"Yes","No")</f>
        <v>#DIV/0!</v>
      </c>
      <c r="J1081" s="1"/>
    </row>
    <row r="1082" spans="1:10" s="5" customFormat="1" ht="16.2" customHeight="1" x14ac:dyDescent="0.3">
      <c r="A1082" s="142" t="s">
        <v>358</v>
      </c>
      <c r="B1082" s="236"/>
      <c r="C1082" s="236"/>
      <c r="D1082" s="148">
        <v>6.1</v>
      </c>
      <c r="E1082" s="247"/>
      <c r="F1082" s="237"/>
      <c r="G1082" s="240"/>
      <c r="H1082" s="194" t="s">
        <v>61</v>
      </c>
      <c r="I1082" s="1" t="str">
        <f>IF(I1078&gt;0,"Yes","No")</f>
        <v>No</v>
      </c>
      <c r="J1082" s="1"/>
    </row>
    <row r="1083" spans="1:10" s="5" customFormat="1" ht="16.2" customHeight="1" x14ac:dyDescent="0.3">
      <c r="A1083" s="142" t="s">
        <v>358</v>
      </c>
      <c r="B1083" s="236"/>
      <c r="C1083" s="236"/>
      <c r="D1083" s="148">
        <v>6.1</v>
      </c>
      <c r="E1083" s="247"/>
      <c r="F1083" s="238"/>
      <c r="G1083" s="241"/>
      <c r="H1083" s="194" t="s">
        <v>63</v>
      </c>
      <c r="I1083" s="1" t="e">
        <f>IF(AND(I1081="Yes", I1082="No"), "Yes", "No")</f>
        <v>#DIV/0!</v>
      </c>
      <c r="J1083" s="1"/>
    </row>
    <row r="1084" spans="1:10" s="5" customFormat="1" ht="16.2" customHeight="1" x14ac:dyDescent="0.3">
      <c r="A1084" s="142" t="s">
        <v>358</v>
      </c>
      <c r="B1084" s="236"/>
      <c r="C1084" s="236"/>
      <c r="D1084" s="148">
        <v>6.1</v>
      </c>
      <c r="E1084" s="247"/>
      <c r="F1084" s="238"/>
      <c r="G1084" s="241"/>
      <c r="H1084" s="194" t="s">
        <v>65</v>
      </c>
      <c r="I1084" s="1" t="e">
        <f>IF(I1079=100%, "Not Applicable","Applicable")</f>
        <v>#DIV/0!</v>
      </c>
      <c r="J1084" s="1"/>
    </row>
    <row r="1085" spans="1:10" s="5" customFormat="1" ht="16.2" customHeight="1" x14ac:dyDescent="0.3">
      <c r="A1085" s="142" t="s">
        <v>358</v>
      </c>
      <c r="B1085" s="236"/>
      <c r="C1085" s="236"/>
      <c r="D1085" s="148">
        <v>6.1</v>
      </c>
      <c r="E1085" s="247"/>
      <c r="F1085" s="239"/>
      <c r="G1085" s="242"/>
      <c r="H1085" s="194" t="s">
        <v>67</v>
      </c>
      <c r="I1085" s="1" t="e">
        <f>(IF(I1084="Not Applicable","Not Applicable",(IF(AND(I1083="Yes",I1084="Applicable"),"Present","Not Present"))))</f>
        <v>#DIV/0!</v>
      </c>
      <c r="J1085" s="1"/>
    </row>
    <row r="1086" spans="1:10" x14ac:dyDescent="0.3">
      <c r="A1086" s="142" t="s">
        <v>358</v>
      </c>
      <c r="B1086" s="236"/>
      <c r="C1086" s="236"/>
      <c r="D1086" s="149"/>
      <c r="E1086" s="138"/>
      <c r="F1086" s="119"/>
      <c r="G1086" s="167"/>
      <c r="H1086" s="196"/>
      <c r="I1086" s="195"/>
      <c r="J1086" s="189"/>
    </row>
    <row r="1087" spans="1:10" ht="16.2" x14ac:dyDescent="0.3">
      <c r="A1087" s="142" t="s">
        <v>358</v>
      </c>
      <c r="B1087" s="145" t="s">
        <v>38</v>
      </c>
      <c r="C1087" s="145" t="s">
        <v>726</v>
      </c>
      <c r="D1087" s="146">
        <v>6.2</v>
      </c>
      <c r="E1087" s="135" t="s">
        <v>954</v>
      </c>
      <c r="F1087" s="116" t="s">
        <v>29</v>
      </c>
      <c r="G1087" s="170"/>
      <c r="H1087" s="184"/>
      <c r="I1087" s="185"/>
      <c r="J1087" s="185"/>
    </row>
    <row r="1088" spans="1:10" ht="20.399999999999999" x14ac:dyDescent="0.3">
      <c r="A1088" s="142" t="s">
        <v>358</v>
      </c>
      <c r="B1088" s="235" t="s">
        <v>38</v>
      </c>
      <c r="C1088" s="235" t="s">
        <v>726</v>
      </c>
      <c r="D1088" s="148" t="s">
        <v>366</v>
      </c>
      <c r="E1088" s="248" t="s">
        <v>955</v>
      </c>
      <c r="F1088" s="117" t="s">
        <v>44</v>
      </c>
      <c r="G1088" s="166"/>
      <c r="H1088" s="250" t="s">
        <v>41</v>
      </c>
      <c r="I1088" s="246"/>
      <c r="J1088" s="250" t="str">
        <f>IF(AND(H1088="Yes",I1088="Needs Action"),"Yes","No")</f>
        <v>No</v>
      </c>
    </row>
    <row r="1089" spans="1:10" x14ac:dyDescent="0.3">
      <c r="A1089" s="142" t="s">
        <v>358</v>
      </c>
      <c r="B1089" s="235"/>
      <c r="C1089" s="235"/>
      <c r="D1089" s="148" t="s">
        <v>366</v>
      </c>
      <c r="E1089" s="248"/>
      <c r="F1089" s="118" t="s">
        <v>42</v>
      </c>
      <c r="G1089" s="166"/>
      <c r="H1089" s="250"/>
      <c r="I1089" s="246"/>
      <c r="J1089" s="250"/>
    </row>
    <row r="1090" spans="1:10" x14ac:dyDescent="0.3">
      <c r="A1090" s="142" t="s">
        <v>358</v>
      </c>
      <c r="B1090" s="235"/>
      <c r="C1090" s="235"/>
      <c r="D1090" s="148" t="s">
        <v>366</v>
      </c>
      <c r="E1090" s="248"/>
      <c r="F1090" s="117" t="s">
        <v>88</v>
      </c>
      <c r="G1090" s="166"/>
      <c r="H1090" s="250"/>
      <c r="I1090" s="246"/>
      <c r="J1090" s="250"/>
    </row>
    <row r="1091" spans="1:10" x14ac:dyDescent="0.3">
      <c r="A1091" s="142" t="s">
        <v>358</v>
      </c>
      <c r="B1091" s="235"/>
      <c r="C1091" s="235"/>
      <c r="D1091" s="148" t="s">
        <v>366</v>
      </c>
      <c r="E1091" s="248"/>
      <c r="F1091" s="117" t="s">
        <v>727</v>
      </c>
      <c r="G1091" s="166"/>
      <c r="H1091" s="250"/>
      <c r="I1091" s="246"/>
      <c r="J1091" s="250"/>
    </row>
    <row r="1092" spans="1:10" ht="22.8" customHeight="1" x14ac:dyDescent="0.3">
      <c r="A1092" s="142" t="s">
        <v>358</v>
      </c>
      <c r="B1092" s="235" t="s">
        <v>38</v>
      </c>
      <c r="C1092" s="235" t="s">
        <v>726</v>
      </c>
      <c r="D1092" s="148" t="s">
        <v>367</v>
      </c>
      <c r="E1092" s="248" t="s">
        <v>956</v>
      </c>
      <c r="F1092" s="117" t="s">
        <v>73</v>
      </c>
      <c r="G1092" s="166"/>
      <c r="H1092" s="250" t="s">
        <v>41</v>
      </c>
      <c r="I1092" s="246"/>
      <c r="J1092" s="250" t="str">
        <f>IF(AND(H1092="Yes",I1092="Needs Action"),"Yes","No")</f>
        <v>No</v>
      </c>
    </row>
    <row r="1093" spans="1:10" ht="22.8" customHeight="1" x14ac:dyDescent="0.3">
      <c r="A1093" s="142" t="s">
        <v>358</v>
      </c>
      <c r="B1093" s="235"/>
      <c r="C1093" s="235"/>
      <c r="D1093" s="148" t="s">
        <v>367</v>
      </c>
      <c r="E1093" s="248"/>
      <c r="F1093" s="117" t="s">
        <v>727</v>
      </c>
      <c r="G1093" s="166"/>
      <c r="H1093" s="250"/>
      <c r="I1093" s="246"/>
      <c r="J1093" s="250"/>
    </row>
    <row r="1094" spans="1:10" ht="22.8" customHeight="1" x14ac:dyDescent="0.3">
      <c r="A1094" s="142" t="s">
        <v>358</v>
      </c>
      <c r="B1094" s="235"/>
      <c r="C1094" s="235"/>
      <c r="D1094" s="148" t="s">
        <v>367</v>
      </c>
      <c r="E1094" s="248"/>
      <c r="F1094" s="117" t="s">
        <v>44</v>
      </c>
      <c r="G1094" s="166"/>
      <c r="H1094" s="250"/>
      <c r="I1094" s="246"/>
      <c r="J1094" s="250"/>
    </row>
    <row r="1095" spans="1:10" ht="22.8" customHeight="1" x14ac:dyDescent="0.3">
      <c r="A1095" s="142" t="s">
        <v>358</v>
      </c>
      <c r="B1095" s="235"/>
      <c r="C1095" s="235"/>
      <c r="D1095" s="148" t="s">
        <v>367</v>
      </c>
      <c r="E1095" s="248"/>
      <c r="F1095" s="118" t="s">
        <v>42</v>
      </c>
      <c r="G1095" s="166"/>
      <c r="H1095" s="250"/>
      <c r="I1095" s="246"/>
      <c r="J1095" s="250"/>
    </row>
    <row r="1096" spans="1:10" x14ac:dyDescent="0.3">
      <c r="A1096" s="142" t="s">
        <v>358</v>
      </c>
      <c r="B1096" s="235" t="s">
        <v>38</v>
      </c>
      <c r="C1096" s="235" t="s">
        <v>726</v>
      </c>
      <c r="D1096" s="148" t="s">
        <v>368</v>
      </c>
      <c r="E1096" s="248" t="s">
        <v>957</v>
      </c>
      <c r="F1096" s="117" t="s">
        <v>40</v>
      </c>
      <c r="G1096" s="166"/>
      <c r="H1096" s="250" t="s">
        <v>41</v>
      </c>
      <c r="I1096" s="246"/>
      <c r="J1096" s="250" t="str">
        <f>IF(AND(H1096="Yes",I1096="Needs Action"),"Yes","No")</f>
        <v>No</v>
      </c>
    </row>
    <row r="1097" spans="1:10" x14ac:dyDescent="0.3">
      <c r="A1097" s="142" t="s">
        <v>358</v>
      </c>
      <c r="B1097" s="235"/>
      <c r="C1097" s="235"/>
      <c r="D1097" s="148" t="s">
        <v>368</v>
      </c>
      <c r="E1097" s="248"/>
      <c r="F1097" s="117" t="s">
        <v>727</v>
      </c>
      <c r="G1097" s="166"/>
      <c r="H1097" s="250"/>
      <c r="I1097" s="246"/>
      <c r="J1097" s="250"/>
    </row>
    <row r="1098" spans="1:10" x14ac:dyDescent="0.3">
      <c r="A1098" s="142" t="s">
        <v>358</v>
      </c>
      <c r="B1098" s="235"/>
      <c r="C1098" s="235"/>
      <c r="D1098" s="148" t="s">
        <v>368</v>
      </c>
      <c r="E1098" s="248"/>
      <c r="F1098" s="117" t="s">
        <v>90</v>
      </c>
      <c r="G1098" s="166"/>
      <c r="H1098" s="250"/>
      <c r="I1098" s="246"/>
      <c r="J1098" s="250"/>
    </row>
    <row r="1099" spans="1:10" ht="20.399999999999999" x14ac:dyDescent="0.3">
      <c r="A1099" s="142" t="s">
        <v>358</v>
      </c>
      <c r="B1099" s="235"/>
      <c r="C1099" s="235"/>
      <c r="D1099" s="148" t="s">
        <v>368</v>
      </c>
      <c r="E1099" s="248"/>
      <c r="F1099" s="117" t="s">
        <v>44</v>
      </c>
      <c r="G1099" s="166"/>
      <c r="H1099" s="250"/>
      <c r="I1099" s="246"/>
      <c r="J1099" s="250"/>
    </row>
    <row r="1100" spans="1:10" x14ac:dyDescent="0.3">
      <c r="A1100" s="142" t="s">
        <v>358</v>
      </c>
      <c r="B1100" s="235"/>
      <c r="C1100" s="235"/>
      <c r="D1100" s="148" t="s">
        <v>368</v>
      </c>
      <c r="E1100" s="248"/>
      <c r="F1100" s="118" t="s">
        <v>42</v>
      </c>
      <c r="G1100" s="166"/>
      <c r="H1100" s="250"/>
      <c r="I1100" s="246"/>
      <c r="J1100" s="250"/>
    </row>
    <row r="1101" spans="1:10" x14ac:dyDescent="0.3">
      <c r="A1101" s="142" t="s">
        <v>358</v>
      </c>
      <c r="B1101" s="235"/>
      <c r="C1101" s="235"/>
      <c r="D1101" s="148" t="s">
        <v>368</v>
      </c>
      <c r="E1101" s="248"/>
      <c r="F1101" s="117" t="s">
        <v>73</v>
      </c>
      <c r="G1101" s="166"/>
      <c r="H1101" s="250"/>
      <c r="I1101" s="246"/>
      <c r="J1101" s="250"/>
    </row>
    <row r="1102" spans="1:10" x14ac:dyDescent="0.3">
      <c r="A1102" s="142" t="s">
        <v>358</v>
      </c>
      <c r="B1102" s="235"/>
      <c r="C1102" s="235"/>
      <c r="D1102" s="148" t="s">
        <v>368</v>
      </c>
      <c r="E1102" s="248"/>
      <c r="F1102" s="117" t="s">
        <v>144</v>
      </c>
      <c r="G1102" s="166"/>
      <c r="H1102" s="250"/>
      <c r="I1102" s="246"/>
      <c r="J1102" s="250"/>
    </row>
    <row r="1103" spans="1:10" x14ac:dyDescent="0.3">
      <c r="A1103" s="142" t="s">
        <v>358</v>
      </c>
      <c r="B1103" s="235"/>
      <c r="C1103" s="235"/>
      <c r="D1103" s="148" t="s">
        <v>368</v>
      </c>
      <c r="E1103" s="248"/>
      <c r="F1103" s="117" t="s">
        <v>88</v>
      </c>
      <c r="G1103" s="166"/>
      <c r="H1103" s="250"/>
      <c r="I1103" s="246"/>
      <c r="J1103" s="250"/>
    </row>
    <row r="1104" spans="1:10" x14ac:dyDescent="0.3">
      <c r="A1104" s="142" t="s">
        <v>358</v>
      </c>
      <c r="B1104" s="235"/>
      <c r="C1104" s="235"/>
      <c r="D1104" s="148" t="s">
        <v>368</v>
      </c>
      <c r="E1104" s="248"/>
      <c r="F1104" s="117" t="s">
        <v>45</v>
      </c>
      <c r="G1104" s="166"/>
      <c r="H1104" s="250"/>
      <c r="I1104" s="246"/>
      <c r="J1104" s="250"/>
    </row>
    <row r="1105" spans="1:10" x14ac:dyDescent="0.3">
      <c r="A1105" s="142" t="s">
        <v>358</v>
      </c>
      <c r="B1105" s="235" t="s">
        <v>38</v>
      </c>
      <c r="C1105" s="235" t="s">
        <v>726</v>
      </c>
      <c r="D1105" s="148" t="s">
        <v>369</v>
      </c>
      <c r="E1105" s="248" t="s">
        <v>958</v>
      </c>
      <c r="F1105" s="117" t="s">
        <v>40</v>
      </c>
      <c r="G1105" s="166"/>
      <c r="H1105" s="250" t="s">
        <v>41</v>
      </c>
      <c r="I1105" s="246"/>
      <c r="J1105" s="250" t="str">
        <f>IF(AND(H1105="Yes",I1105="Needs Action"),"Yes","No")</f>
        <v>No</v>
      </c>
    </row>
    <row r="1106" spans="1:10" ht="20.399999999999999" x14ac:dyDescent="0.3">
      <c r="A1106" s="142" t="s">
        <v>358</v>
      </c>
      <c r="B1106" s="235"/>
      <c r="C1106" s="235"/>
      <c r="D1106" s="148" t="s">
        <v>369</v>
      </c>
      <c r="E1106" s="248"/>
      <c r="F1106" s="117" t="s">
        <v>49</v>
      </c>
      <c r="G1106" s="166"/>
      <c r="H1106" s="250"/>
      <c r="I1106" s="246"/>
      <c r="J1106" s="250"/>
    </row>
    <row r="1107" spans="1:10" ht="20.399999999999999" x14ac:dyDescent="0.3">
      <c r="A1107" s="142" t="s">
        <v>358</v>
      </c>
      <c r="B1107" s="235"/>
      <c r="C1107" s="235"/>
      <c r="D1107" s="148" t="s">
        <v>369</v>
      </c>
      <c r="E1107" s="248"/>
      <c r="F1107" s="117" t="s">
        <v>44</v>
      </c>
      <c r="G1107" s="166"/>
      <c r="H1107" s="250"/>
      <c r="I1107" s="246"/>
      <c r="J1107" s="250"/>
    </row>
    <row r="1108" spans="1:10" x14ac:dyDescent="0.3">
      <c r="A1108" s="142" t="s">
        <v>358</v>
      </c>
      <c r="B1108" s="235"/>
      <c r="C1108" s="235"/>
      <c r="D1108" s="148" t="s">
        <v>369</v>
      </c>
      <c r="E1108" s="248"/>
      <c r="F1108" s="118" t="s">
        <v>42</v>
      </c>
      <c r="G1108" s="166"/>
      <c r="H1108" s="250"/>
      <c r="I1108" s="246"/>
      <c r="J1108" s="250"/>
    </row>
    <row r="1109" spans="1:10" x14ac:dyDescent="0.3">
      <c r="A1109" s="142" t="s">
        <v>358</v>
      </c>
      <c r="B1109" s="235"/>
      <c r="C1109" s="235"/>
      <c r="D1109" s="148" t="s">
        <v>369</v>
      </c>
      <c r="E1109" s="248"/>
      <c r="F1109" s="117" t="s">
        <v>88</v>
      </c>
      <c r="G1109" s="166"/>
      <c r="H1109" s="250"/>
      <c r="I1109" s="246"/>
      <c r="J1109" s="250"/>
    </row>
    <row r="1110" spans="1:10" x14ac:dyDescent="0.3">
      <c r="A1110" s="142" t="s">
        <v>358</v>
      </c>
      <c r="B1110" s="235"/>
      <c r="C1110" s="235"/>
      <c r="D1110" s="148" t="s">
        <v>369</v>
      </c>
      <c r="E1110" s="248"/>
      <c r="F1110" s="117" t="s">
        <v>727</v>
      </c>
      <c r="G1110" s="166"/>
      <c r="H1110" s="250"/>
      <c r="I1110" s="246"/>
      <c r="J1110" s="250"/>
    </row>
    <row r="1111" spans="1:10" x14ac:dyDescent="0.3">
      <c r="A1111" s="142" t="s">
        <v>358</v>
      </c>
      <c r="B1111" s="235"/>
      <c r="C1111" s="235"/>
      <c r="D1111" s="148" t="s">
        <v>369</v>
      </c>
      <c r="E1111" s="248"/>
      <c r="F1111" s="117" t="s">
        <v>278</v>
      </c>
      <c r="G1111" s="166"/>
      <c r="H1111" s="250"/>
      <c r="I1111" s="246"/>
      <c r="J1111" s="250"/>
    </row>
    <row r="1112" spans="1:10" x14ac:dyDescent="0.3">
      <c r="A1112" s="142" t="s">
        <v>358</v>
      </c>
      <c r="B1112" s="235"/>
      <c r="C1112" s="235"/>
      <c r="D1112" s="148" t="s">
        <v>369</v>
      </c>
      <c r="E1112" s="248"/>
      <c r="F1112" s="117" t="s">
        <v>73</v>
      </c>
      <c r="G1112" s="166"/>
      <c r="H1112" s="250"/>
      <c r="I1112" s="246"/>
      <c r="J1112" s="250"/>
    </row>
    <row r="1113" spans="1:10" ht="20.399999999999999" x14ac:dyDescent="0.3">
      <c r="A1113" s="142" t="s">
        <v>358</v>
      </c>
      <c r="B1113" s="235" t="s">
        <v>38</v>
      </c>
      <c r="C1113" s="235" t="s">
        <v>726</v>
      </c>
      <c r="D1113" s="148" t="s">
        <v>370</v>
      </c>
      <c r="E1113" s="248" t="s">
        <v>959</v>
      </c>
      <c r="F1113" s="117" t="s">
        <v>49</v>
      </c>
      <c r="G1113" s="166"/>
      <c r="H1113" s="250" t="s">
        <v>41</v>
      </c>
      <c r="I1113" s="246"/>
      <c r="J1113" s="250" t="str">
        <f>IF(AND(H1113="Yes",I1113="Needs Action"),"Yes","No")</f>
        <v>No</v>
      </c>
    </row>
    <row r="1114" spans="1:10" ht="20.399999999999999" x14ac:dyDescent="0.3">
      <c r="A1114" s="142" t="s">
        <v>358</v>
      </c>
      <c r="B1114" s="235"/>
      <c r="C1114" s="235"/>
      <c r="D1114" s="148" t="s">
        <v>370</v>
      </c>
      <c r="E1114" s="248"/>
      <c r="F1114" s="117" t="s">
        <v>44</v>
      </c>
      <c r="G1114" s="166"/>
      <c r="H1114" s="250"/>
      <c r="I1114" s="246"/>
      <c r="J1114" s="250"/>
    </row>
    <row r="1115" spans="1:10" x14ac:dyDescent="0.3">
      <c r="A1115" s="142" t="s">
        <v>358</v>
      </c>
      <c r="B1115" s="235"/>
      <c r="C1115" s="235"/>
      <c r="D1115" s="148" t="s">
        <v>370</v>
      </c>
      <c r="E1115" s="248"/>
      <c r="F1115" s="117" t="s">
        <v>727</v>
      </c>
      <c r="G1115" s="166"/>
      <c r="H1115" s="250"/>
      <c r="I1115" s="246"/>
      <c r="J1115" s="250"/>
    </row>
    <row r="1116" spans="1:10" ht="20.399999999999999" x14ac:dyDescent="0.3">
      <c r="A1116" s="142" t="s">
        <v>358</v>
      </c>
      <c r="B1116" s="235" t="s">
        <v>38</v>
      </c>
      <c r="C1116" s="235" t="s">
        <v>726</v>
      </c>
      <c r="D1116" s="148" t="s">
        <v>371</v>
      </c>
      <c r="E1116" s="248" t="s">
        <v>960</v>
      </c>
      <c r="F1116" s="117" t="s">
        <v>44</v>
      </c>
      <c r="G1116" s="166"/>
      <c r="H1116" s="250" t="s">
        <v>41</v>
      </c>
      <c r="I1116" s="246"/>
      <c r="J1116" s="250" t="str">
        <f>IF(AND(H1116="Yes",I1116="Needs Action"),"Yes","No")</f>
        <v>No</v>
      </c>
    </row>
    <row r="1117" spans="1:10" x14ac:dyDescent="0.3">
      <c r="A1117" s="142" t="s">
        <v>358</v>
      </c>
      <c r="B1117" s="235"/>
      <c r="C1117" s="235"/>
      <c r="D1117" s="148" t="s">
        <v>371</v>
      </c>
      <c r="E1117" s="248"/>
      <c r="F1117" s="118" t="s">
        <v>42</v>
      </c>
      <c r="G1117" s="166"/>
      <c r="H1117" s="250"/>
      <c r="I1117" s="246"/>
      <c r="J1117" s="250"/>
    </row>
    <row r="1118" spans="1:10" x14ac:dyDescent="0.3">
      <c r="A1118" s="142" t="s">
        <v>358</v>
      </c>
      <c r="B1118" s="235"/>
      <c r="C1118" s="235"/>
      <c r="D1118" s="148" t="s">
        <v>371</v>
      </c>
      <c r="E1118" s="248"/>
      <c r="F1118" s="117" t="s">
        <v>727</v>
      </c>
      <c r="G1118" s="166"/>
      <c r="H1118" s="250"/>
      <c r="I1118" s="246"/>
      <c r="J1118" s="250"/>
    </row>
    <row r="1119" spans="1:10" x14ac:dyDescent="0.3">
      <c r="A1119" s="142" t="s">
        <v>358</v>
      </c>
      <c r="B1119" s="235"/>
      <c r="C1119" s="235"/>
      <c r="D1119" s="148" t="s">
        <v>371</v>
      </c>
      <c r="E1119" s="248"/>
      <c r="F1119" s="117" t="s">
        <v>78</v>
      </c>
      <c r="G1119" s="166"/>
      <c r="H1119" s="250"/>
      <c r="I1119" s="246"/>
      <c r="J1119" s="250"/>
    </row>
    <row r="1120" spans="1:10" x14ac:dyDescent="0.3">
      <c r="A1120" s="142" t="s">
        <v>358</v>
      </c>
      <c r="B1120" s="235"/>
      <c r="C1120" s="235"/>
      <c r="D1120" s="148" t="s">
        <v>371</v>
      </c>
      <c r="E1120" s="248"/>
      <c r="F1120" s="117" t="s">
        <v>88</v>
      </c>
      <c r="G1120" s="166"/>
      <c r="H1120" s="250"/>
      <c r="I1120" s="246"/>
      <c r="J1120" s="250"/>
    </row>
    <row r="1121" spans="1:10" x14ac:dyDescent="0.3">
      <c r="A1121" s="142" t="s">
        <v>358</v>
      </c>
      <c r="B1121" s="235"/>
      <c r="C1121" s="235"/>
      <c r="D1121" s="148" t="s">
        <v>371</v>
      </c>
      <c r="E1121" s="248"/>
      <c r="F1121" s="117" t="s">
        <v>73</v>
      </c>
      <c r="G1121" s="166"/>
      <c r="H1121" s="250"/>
      <c r="I1121" s="246"/>
      <c r="J1121" s="250"/>
    </row>
    <row r="1122" spans="1:10" ht="14.4" customHeight="1" x14ac:dyDescent="0.3">
      <c r="A1122" s="142" t="s">
        <v>358</v>
      </c>
      <c r="B1122" s="236"/>
      <c r="C1122" s="236"/>
      <c r="D1122" s="149"/>
      <c r="E1122" s="137"/>
      <c r="F1122" s="119"/>
      <c r="G1122" s="167"/>
      <c r="H1122" s="188"/>
      <c r="I1122" s="189"/>
      <c r="J1122" s="189"/>
    </row>
    <row r="1123" spans="1:10" s="5" customFormat="1" ht="14.4" customHeight="1" x14ac:dyDescent="0.3">
      <c r="A1123" s="142" t="s">
        <v>358</v>
      </c>
      <c r="B1123" s="236"/>
      <c r="C1123" s="236"/>
      <c r="D1123" s="148">
        <v>6.2</v>
      </c>
      <c r="E1123" s="247" t="s">
        <v>372</v>
      </c>
      <c r="F1123" s="244"/>
      <c r="G1123" s="243"/>
      <c r="H1123" s="190" t="s">
        <v>52</v>
      </c>
      <c r="I1123" s="191" t="e">
        <f>COUNTIF(I1088:I1121,"Exceeds")/COUNTA(I1088:I1121)</f>
        <v>#DIV/0!</v>
      </c>
      <c r="J1123" s="1"/>
    </row>
    <row r="1124" spans="1:10" s="5" customFormat="1" ht="14.4" customHeight="1" x14ac:dyDescent="0.3">
      <c r="A1124" s="142" t="s">
        <v>358</v>
      </c>
      <c r="B1124" s="236"/>
      <c r="C1124" s="236"/>
      <c r="D1124" s="148">
        <v>6.2</v>
      </c>
      <c r="E1124" s="247"/>
      <c r="F1124" s="244"/>
      <c r="G1124" s="243"/>
      <c r="H1124" s="190" t="s">
        <v>53</v>
      </c>
      <c r="I1124" s="191" t="e">
        <f>COUNTIF(I1088:I1121,"Meets")/COUNTA(I1088:I1121)</f>
        <v>#DIV/0!</v>
      </c>
      <c r="J1124" s="1"/>
    </row>
    <row r="1125" spans="1:10" s="5" customFormat="1" ht="14.4" customHeight="1" x14ac:dyDescent="0.3">
      <c r="A1125" s="142" t="s">
        <v>358</v>
      </c>
      <c r="B1125" s="236"/>
      <c r="C1125" s="236"/>
      <c r="D1125" s="148">
        <v>6.2</v>
      </c>
      <c r="E1125" s="247"/>
      <c r="F1125" s="244"/>
      <c r="G1125" s="243"/>
      <c r="H1125" s="190" t="s">
        <v>54</v>
      </c>
      <c r="I1125" s="191" t="e">
        <f>COUNTIF(I1088:I1121,"Needs Action")/COUNTA(I1088:I1121)</f>
        <v>#DIV/0!</v>
      </c>
      <c r="J1125" s="1"/>
    </row>
    <row r="1126" spans="1:10" s="5" customFormat="1" ht="14.4" customHeight="1" x14ac:dyDescent="0.3">
      <c r="A1126" s="142" t="s">
        <v>358</v>
      </c>
      <c r="B1126" s="236"/>
      <c r="C1126" s="236"/>
      <c r="D1126" s="148">
        <v>6.2</v>
      </c>
      <c r="E1126" s="247"/>
      <c r="F1126" s="244"/>
      <c r="G1126" s="243"/>
      <c r="H1126" s="190" t="s">
        <v>80</v>
      </c>
      <c r="I1126" s="192">
        <f>COUNTIF(J1088:J1121,"Yes")/COUNTA(J1088:J1121)</f>
        <v>0</v>
      </c>
      <c r="J1126" s="1"/>
    </row>
    <row r="1127" spans="1:10" s="5" customFormat="1" ht="14.4" customHeight="1" x14ac:dyDescent="0.3">
      <c r="A1127" s="142" t="s">
        <v>358</v>
      </c>
      <c r="B1127" s="236"/>
      <c r="C1127" s="236"/>
      <c r="D1127" s="148">
        <v>6.2</v>
      </c>
      <c r="E1127" s="247"/>
      <c r="F1127" s="244"/>
      <c r="G1127" s="243"/>
      <c r="H1127" s="190" t="s">
        <v>56</v>
      </c>
      <c r="I1127" s="192" t="e">
        <f>COUNTIF(I1088:I1121,"Not Applicable")/COUNTA(I1088:I1121)</f>
        <v>#DIV/0!</v>
      </c>
      <c r="J1127" s="1"/>
    </row>
    <row r="1128" spans="1:10" s="5" customFormat="1" ht="14.4" customHeight="1" x14ac:dyDescent="0.3">
      <c r="A1128" s="142" t="s">
        <v>358</v>
      </c>
      <c r="B1128" s="236"/>
      <c r="C1128" s="236"/>
      <c r="D1128" s="149"/>
      <c r="E1128" s="138"/>
      <c r="F1128" s="119"/>
      <c r="G1128" s="167"/>
      <c r="H1128" s="188"/>
      <c r="I1128" s="193"/>
      <c r="J1128" s="193"/>
    </row>
    <row r="1129" spans="1:10" s="5" customFormat="1" ht="78.599999999999994" customHeight="1" x14ac:dyDescent="0.3">
      <c r="A1129" s="142" t="s">
        <v>358</v>
      </c>
      <c r="B1129" s="236"/>
      <c r="C1129" s="236"/>
      <c r="D1129" s="148">
        <v>6.2</v>
      </c>
      <c r="E1129" s="247" t="s">
        <v>373</v>
      </c>
      <c r="F1129" s="114" t="s">
        <v>374</v>
      </c>
      <c r="G1129" s="168"/>
      <c r="H1129" s="194" t="s">
        <v>59</v>
      </c>
      <c r="I1129" s="1" t="e">
        <f>IF((I1123+I1124+I1127)&gt;=80%,"Yes","No")</f>
        <v>#DIV/0!</v>
      </c>
      <c r="J1129" s="1"/>
    </row>
    <row r="1130" spans="1:10" s="5" customFormat="1" ht="16.2" customHeight="1" x14ac:dyDescent="0.3">
      <c r="A1130" s="142" t="s">
        <v>358</v>
      </c>
      <c r="B1130" s="236"/>
      <c r="C1130" s="236"/>
      <c r="D1130" s="148">
        <v>6.2</v>
      </c>
      <c r="E1130" s="247"/>
      <c r="F1130" s="237"/>
      <c r="G1130" s="240"/>
      <c r="H1130" s="194" t="s">
        <v>61</v>
      </c>
      <c r="I1130" s="1" t="str">
        <f>IF(I1126&gt;0,"Yes","No")</f>
        <v>No</v>
      </c>
      <c r="J1130" s="1"/>
    </row>
    <row r="1131" spans="1:10" s="5" customFormat="1" ht="16.2" customHeight="1" x14ac:dyDescent="0.3">
      <c r="A1131" s="142" t="s">
        <v>358</v>
      </c>
      <c r="B1131" s="236"/>
      <c r="C1131" s="236"/>
      <c r="D1131" s="148">
        <v>6.2</v>
      </c>
      <c r="E1131" s="247"/>
      <c r="F1131" s="238"/>
      <c r="G1131" s="241"/>
      <c r="H1131" s="194" t="s">
        <v>63</v>
      </c>
      <c r="I1131" s="1" t="e">
        <f>IF(AND(I1129="Yes", I1130="No"), "Yes", "No")</f>
        <v>#DIV/0!</v>
      </c>
      <c r="J1131" s="1"/>
    </row>
    <row r="1132" spans="1:10" s="5" customFormat="1" ht="16.2" customHeight="1" x14ac:dyDescent="0.3">
      <c r="A1132" s="142" t="s">
        <v>358</v>
      </c>
      <c r="B1132" s="236"/>
      <c r="C1132" s="236"/>
      <c r="D1132" s="148">
        <v>6.2</v>
      </c>
      <c r="E1132" s="247"/>
      <c r="F1132" s="238"/>
      <c r="G1132" s="241"/>
      <c r="H1132" s="194" t="s">
        <v>65</v>
      </c>
      <c r="I1132" s="1" t="e">
        <f>IF(I1127=100%, "Not Applicable","Applicable")</f>
        <v>#DIV/0!</v>
      </c>
      <c r="J1132" s="1"/>
    </row>
    <row r="1133" spans="1:10" s="5" customFormat="1" ht="16.2" customHeight="1" x14ac:dyDescent="0.3">
      <c r="A1133" s="142" t="s">
        <v>358</v>
      </c>
      <c r="B1133" s="236"/>
      <c r="C1133" s="236"/>
      <c r="D1133" s="148">
        <v>6.2</v>
      </c>
      <c r="E1133" s="247"/>
      <c r="F1133" s="239"/>
      <c r="G1133" s="242"/>
      <c r="H1133" s="194" t="s">
        <v>67</v>
      </c>
      <c r="I1133" s="1" t="e">
        <f>(IF(I1132="Not Applicable","Not Applicable",(IF(AND(I1131="Yes",I1132="Applicable"),"Present","Not Present"))))</f>
        <v>#DIV/0!</v>
      </c>
      <c r="J1133" s="1"/>
    </row>
    <row r="1134" spans="1:10" x14ac:dyDescent="0.3">
      <c r="A1134" s="142" t="s">
        <v>358</v>
      </c>
      <c r="B1134" s="236"/>
      <c r="C1134" s="236"/>
      <c r="D1134" s="149"/>
      <c r="E1134" s="138"/>
      <c r="F1134" s="119"/>
      <c r="G1134" s="167"/>
      <c r="H1134" s="196"/>
      <c r="I1134" s="195"/>
      <c r="J1134" s="189"/>
    </row>
    <row r="1135" spans="1:10" ht="27.6" x14ac:dyDescent="0.3">
      <c r="A1135" s="142" t="s">
        <v>358</v>
      </c>
      <c r="B1135" s="145" t="s">
        <v>38</v>
      </c>
      <c r="C1135" s="145"/>
      <c r="D1135" s="146">
        <v>6.3</v>
      </c>
      <c r="E1135" s="135" t="s">
        <v>961</v>
      </c>
      <c r="F1135" s="116" t="s">
        <v>29</v>
      </c>
      <c r="G1135" s="170"/>
      <c r="H1135" s="184"/>
      <c r="I1135" s="185"/>
      <c r="J1135" s="185"/>
    </row>
    <row r="1136" spans="1:10" ht="37.200000000000003" customHeight="1" x14ac:dyDescent="0.3">
      <c r="A1136" s="142" t="s">
        <v>358</v>
      </c>
      <c r="B1136" s="235" t="s">
        <v>38</v>
      </c>
      <c r="C1136" s="235"/>
      <c r="D1136" s="148" t="s">
        <v>375</v>
      </c>
      <c r="E1136" s="248" t="s">
        <v>962</v>
      </c>
      <c r="F1136" s="117" t="s">
        <v>84</v>
      </c>
      <c r="G1136" s="166"/>
      <c r="H1136" s="250" t="s">
        <v>41</v>
      </c>
      <c r="I1136" s="246"/>
      <c r="J1136" s="250" t="str">
        <f>IF(AND(H1136="Yes",I1136="Needs Action"),"Yes","No")</f>
        <v>No</v>
      </c>
    </row>
    <row r="1137" spans="1:10" ht="37.200000000000003" customHeight="1" x14ac:dyDescent="0.3">
      <c r="A1137" s="142" t="s">
        <v>358</v>
      </c>
      <c r="B1137" s="235"/>
      <c r="C1137" s="235"/>
      <c r="D1137" s="148" t="s">
        <v>375</v>
      </c>
      <c r="E1137" s="248"/>
      <c r="F1137" s="117" t="s">
        <v>73</v>
      </c>
      <c r="G1137" s="166"/>
      <c r="H1137" s="250"/>
      <c r="I1137" s="246"/>
      <c r="J1137" s="250"/>
    </row>
    <row r="1138" spans="1:10" ht="37.200000000000003" customHeight="1" x14ac:dyDescent="0.3">
      <c r="A1138" s="142" t="s">
        <v>358</v>
      </c>
      <c r="B1138" s="235"/>
      <c r="C1138" s="235"/>
      <c r="D1138" s="148" t="s">
        <v>375</v>
      </c>
      <c r="E1138" s="248"/>
      <c r="F1138" s="117" t="s">
        <v>44</v>
      </c>
      <c r="G1138" s="166"/>
      <c r="H1138" s="250"/>
      <c r="I1138" s="246"/>
      <c r="J1138" s="250"/>
    </row>
    <row r="1139" spans="1:10" ht="37.200000000000003" customHeight="1" x14ac:dyDescent="0.3">
      <c r="A1139" s="142" t="s">
        <v>358</v>
      </c>
      <c r="B1139" s="235"/>
      <c r="C1139" s="235"/>
      <c r="D1139" s="148" t="s">
        <v>375</v>
      </c>
      <c r="E1139" s="248"/>
      <c r="F1139" s="117" t="s">
        <v>88</v>
      </c>
      <c r="G1139" s="166"/>
      <c r="H1139" s="250"/>
      <c r="I1139" s="246"/>
      <c r="J1139" s="250"/>
    </row>
    <row r="1140" spans="1:10" ht="37.200000000000003" customHeight="1" x14ac:dyDescent="0.3">
      <c r="A1140" s="142" t="s">
        <v>358</v>
      </c>
      <c r="B1140" s="235"/>
      <c r="C1140" s="235"/>
      <c r="D1140" s="148" t="s">
        <v>375</v>
      </c>
      <c r="E1140" s="248"/>
      <c r="F1140" s="118" t="s">
        <v>42</v>
      </c>
      <c r="G1140" s="166"/>
      <c r="H1140" s="250"/>
      <c r="I1140" s="246"/>
      <c r="J1140" s="250"/>
    </row>
    <row r="1141" spans="1:10" ht="34.799999999999997" customHeight="1" x14ac:dyDescent="0.3">
      <c r="A1141" s="142" t="s">
        <v>358</v>
      </c>
      <c r="B1141" s="235" t="s">
        <v>38</v>
      </c>
      <c r="C1141" s="235"/>
      <c r="D1141" s="148" t="s">
        <v>376</v>
      </c>
      <c r="E1141" s="248" t="s">
        <v>963</v>
      </c>
      <c r="F1141" s="117" t="s">
        <v>84</v>
      </c>
      <c r="G1141" s="166"/>
      <c r="H1141" s="250" t="s">
        <v>41</v>
      </c>
      <c r="I1141" s="246"/>
      <c r="J1141" s="250" t="str">
        <f>IF(AND(H1141="Yes",I1141="Needs Action"),"Yes","No")</f>
        <v>No</v>
      </c>
    </row>
    <row r="1142" spans="1:10" ht="34.799999999999997" customHeight="1" x14ac:dyDescent="0.3">
      <c r="A1142" s="142" t="s">
        <v>358</v>
      </c>
      <c r="B1142" s="235"/>
      <c r="C1142" s="235"/>
      <c r="D1142" s="148" t="s">
        <v>376</v>
      </c>
      <c r="E1142" s="248"/>
      <c r="F1142" s="117" t="s">
        <v>73</v>
      </c>
      <c r="G1142" s="166"/>
      <c r="H1142" s="250"/>
      <c r="I1142" s="246"/>
      <c r="J1142" s="250"/>
    </row>
    <row r="1143" spans="1:10" ht="34.799999999999997" customHeight="1" x14ac:dyDescent="0.3">
      <c r="A1143" s="142" t="s">
        <v>358</v>
      </c>
      <c r="B1143" s="235"/>
      <c r="C1143" s="235"/>
      <c r="D1143" s="148" t="s">
        <v>376</v>
      </c>
      <c r="E1143" s="248"/>
      <c r="F1143" s="117" t="s">
        <v>44</v>
      </c>
      <c r="G1143" s="166"/>
      <c r="H1143" s="250"/>
      <c r="I1143" s="246"/>
      <c r="J1143" s="250"/>
    </row>
    <row r="1144" spans="1:10" ht="34.799999999999997" customHeight="1" x14ac:dyDescent="0.3">
      <c r="A1144" s="142" t="s">
        <v>358</v>
      </c>
      <c r="B1144" s="235"/>
      <c r="C1144" s="235"/>
      <c r="D1144" s="148" t="s">
        <v>376</v>
      </c>
      <c r="E1144" s="248"/>
      <c r="F1144" s="117" t="s">
        <v>88</v>
      </c>
      <c r="G1144" s="166"/>
      <c r="H1144" s="250"/>
      <c r="I1144" s="246"/>
      <c r="J1144" s="250"/>
    </row>
    <row r="1145" spans="1:10" ht="34.799999999999997" customHeight="1" x14ac:dyDescent="0.3">
      <c r="A1145" s="142" t="s">
        <v>358</v>
      </c>
      <c r="B1145" s="235"/>
      <c r="C1145" s="235"/>
      <c r="D1145" s="148" t="s">
        <v>376</v>
      </c>
      <c r="E1145" s="248"/>
      <c r="F1145" s="118" t="s">
        <v>42</v>
      </c>
      <c r="G1145" s="166"/>
      <c r="H1145" s="250"/>
      <c r="I1145" s="246"/>
      <c r="J1145" s="250"/>
    </row>
    <row r="1146" spans="1:10" x14ac:dyDescent="0.3">
      <c r="A1146" s="142" t="s">
        <v>358</v>
      </c>
      <c r="B1146" s="235" t="s">
        <v>38</v>
      </c>
      <c r="C1146" s="235"/>
      <c r="D1146" s="148" t="s">
        <v>377</v>
      </c>
      <c r="E1146" s="248" t="s">
        <v>964</v>
      </c>
      <c r="F1146" s="117" t="s">
        <v>73</v>
      </c>
      <c r="G1146" s="166"/>
      <c r="H1146" s="250" t="s">
        <v>41</v>
      </c>
      <c r="I1146" s="246"/>
      <c r="J1146" s="250" t="str">
        <f>IF(AND(H1146="Yes",I1146="Needs Action"),"Yes","No")</f>
        <v>No</v>
      </c>
    </row>
    <row r="1147" spans="1:10" x14ac:dyDescent="0.3">
      <c r="A1147" s="142" t="s">
        <v>358</v>
      </c>
      <c r="B1147" s="235"/>
      <c r="C1147" s="235"/>
      <c r="D1147" s="148" t="s">
        <v>377</v>
      </c>
      <c r="E1147" s="248"/>
      <c r="F1147" s="117" t="s">
        <v>84</v>
      </c>
      <c r="G1147" s="166"/>
      <c r="H1147" s="250"/>
      <c r="I1147" s="246"/>
      <c r="J1147" s="250"/>
    </row>
    <row r="1148" spans="1:10" ht="20.399999999999999" x14ac:dyDescent="0.3">
      <c r="A1148" s="142" t="s">
        <v>358</v>
      </c>
      <c r="B1148" s="235"/>
      <c r="C1148" s="235"/>
      <c r="D1148" s="148" t="s">
        <v>377</v>
      </c>
      <c r="E1148" s="248"/>
      <c r="F1148" s="117" t="s">
        <v>44</v>
      </c>
      <c r="G1148" s="166"/>
      <c r="H1148" s="250"/>
      <c r="I1148" s="246"/>
      <c r="J1148" s="250"/>
    </row>
    <row r="1149" spans="1:10" x14ac:dyDescent="0.3">
      <c r="A1149" s="142" t="s">
        <v>358</v>
      </c>
      <c r="B1149" s="235"/>
      <c r="C1149" s="235"/>
      <c r="D1149" s="148" t="s">
        <v>377</v>
      </c>
      <c r="E1149" s="248"/>
      <c r="F1149" s="117" t="s">
        <v>40</v>
      </c>
      <c r="G1149" s="166"/>
      <c r="H1149" s="250"/>
      <c r="I1149" s="246"/>
      <c r="J1149" s="250"/>
    </row>
    <row r="1150" spans="1:10" x14ac:dyDescent="0.3">
      <c r="A1150" s="142" t="s">
        <v>358</v>
      </c>
      <c r="B1150" s="235"/>
      <c r="C1150" s="235"/>
      <c r="D1150" s="148" t="s">
        <v>377</v>
      </c>
      <c r="E1150" s="248"/>
      <c r="F1150" s="118" t="s">
        <v>42</v>
      </c>
      <c r="G1150" s="166"/>
      <c r="H1150" s="250"/>
      <c r="I1150" s="246"/>
      <c r="J1150" s="250"/>
    </row>
    <row r="1151" spans="1:10" ht="58.2" customHeight="1" x14ac:dyDescent="0.3">
      <c r="A1151" s="142" t="s">
        <v>358</v>
      </c>
      <c r="B1151" s="235" t="s">
        <v>38</v>
      </c>
      <c r="C1151" s="235"/>
      <c r="D1151" s="148" t="s">
        <v>378</v>
      </c>
      <c r="E1151" s="248" t="s">
        <v>965</v>
      </c>
      <c r="F1151" s="117" t="s">
        <v>379</v>
      </c>
      <c r="G1151" s="166"/>
      <c r="H1151" s="250" t="s">
        <v>41</v>
      </c>
      <c r="I1151" s="246"/>
      <c r="J1151" s="250" t="str">
        <f>IF(AND(H1151="Yes",I1151="Needs Action"),"Yes","No")</f>
        <v>No</v>
      </c>
    </row>
    <row r="1152" spans="1:10" ht="58.2" customHeight="1" x14ac:dyDescent="0.3">
      <c r="A1152" s="142" t="s">
        <v>358</v>
      </c>
      <c r="B1152" s="235"/>
      <c r="C1152" s="235"/>
      <c r="D1152" s="148" t="s">
        <v>378</v>
      </c>
      <c r="E1152" s="248"/>
      <c r="F1152" s="117" t="s">
        <v>73</v>
      </c>
      <c r="G1152" s="166"/>
      <c r="H1152" s="250"/>
      <c r="I1152" s="246"/>
      <c r="J1152" s="250"/>
    </row>
    <row r="1153" spans="1:10" ht="58.2" customHeight="1" x14ac:dyDescent="0.3">
      <c r="A1153" s="142" t="s">
        <v>358</v>
      </c>
      <c r="B1153" s="235"/>
      <c r="C1153" s="235"/>
      <c r="D1153" s="148" t="s">
        <v>378</v>
      </c>
      <c r="E1153" s="248"/>
      <c r="F1153" s="117" t="s">
        <v>88</v>
      </c>
      <c r="G1153" s="166"/>
      <c r="H1153" s="250"/>
      <c r="I1153" s="246"/>
      <c r="J1153" s="250"/>
    </row>
    <row r="1154" spans="1:10" ht="58.2" customHeight="1" x14ac:dyDescent="0.3">
      <c r="A1154" s="142" t="s">
        <v>358</v>
      </c>
      <c r="B1154" s="235"/>
      <c r="C1154" s="235"/>
      <c r="D1154" s="148" t="s">
        <v>378</v>
      </c>
      <c r="E1154" s="248"/>
      <c r="F1154" s="117" t="s">
        <v>44</v>
      </c>
      <c r="G1154" s="166"/>
      <c r="H1154" s="250"/>
      <c r="I1154" s="246"/>
      <c r="J1154" s="250"/>
    </row>
    <row r="1155" spans="1:10" ht="14.4" customHeight="1" x14ac:dyDescent="0.3">
      <c r="A1155" s="142" t="s">
        <v>358</v>
      </c>
      <c r="B1155" s="236"/>
      <c r="C1155" s="236"/>
      <c r="D1155" s="149"/>
      <c r="E1155" s="137"/>
      <c r="F1155" s="119"/>
      <c r="G1155" s="167"/>
      <c r="H1155" s="188"/>
      <c r="I1155" s="189"/>
      <c r="J1155" s="189"/>
    </row>
    <row r="1156" spans="1:10" s="5" customFormat="1" ht="14.4" customHeight="1" x14ac:dyDescent="0.3">
      <c r="A1156" s="142" t="s">
        <v>358</v>
      </c>
      <c r="B1156" s="236"/>
      <c r="C1156" s="236"/>
      <c r="D1156" s="148">
        <v>6.3</v>
      </c>
      <c r="E1156" s="247" t="s">
        <v>380</v>
      </c>
      <c r="F1156" s="244"/>
      <c r="G1156" s="243"/>
      <c r="H1156" s="190" t="s">
        <v>52</v>
      </c>
      <c r="I1156" s="191" t="e">
        <f>COUNTIF(I1136:I1154,"Exceeds")/COUNTA(I1136:I1154)</f>
        <v>#DIV/0!</v>
      </c>
      <c r="J1156" s="1"/>
    </row>
    <row r="1157" spans="1:10" s="5" customFormat="1" ht="14.4" customHeight="1" x14ac:dyDescent="0.3">
      <c r="A1157" s="142" t="s">
        <v>358</v>
      </c>
      <c r="B1157" s="236"/>
      <c r="C1157" s="236"/>
      <c r="D1157" s="148">
        <v>6.3</v>
      </c>
      <c r="E1157" s="247"/>
      <c r="F1157" s="244"/>
      <c r="G1157" s="243"/>
      <c r="H1157" s="190" t="s">
        <v>53</v>
      </c>
      <c r="I1157" s="191" t="e">
        <f>COUNTIF(I1136:I1154,"Meets")/COUNTA(I1136:I1154)</f>
        <v>#DIV/0!</v>
      </c>
      <c r="J1157" s="1"/>
    </row>
    <row r="1158" spans="1:10" s="5" customFormat="1" ht="14.4" customHeight="1" x14ac:dyDescent="0.3">
      <c r="A1158" s="142" t="s">
        <v>358</v>
      </c>
      <c r="B1158" s="236"/>
      <c r="C1158" s="236"/>
      <c r="D1158" s="148">
        <v>6.3</v>
      </c>
      <c r="E1158" s="247"/>
      <c r="F1158" s="244"/>
      <c r="G1158" s="243"/>
      <c r="H1158" s="190" t="s">
        <v>54</v>
      </c>
      <c r="I1158" s="191" t="e">
        <f>COUNTIF(I1136:I1154,"Needs Action")/COUNTA(I1136:I1154)</f>
        <v>#DIV/0!</v>
      </c>
      <c r="J1158" s="1"/>
    </row>
    <row r="1159" spans="1:10" s="5" customFormat="1" ht="14.4" customHeight="1" x14ac:dyDescent="0.3">
      <c r="A1159" s="142" t="s">
        <v>358</v>
      </c>
      <c r="B1159" s="236"/>
      <c r="C1159" s="236"/>
      <c r="D1159" s="148">
        <v>6.3</v>
      </c>
      <c r="E1159" s="247"/>
      <c r="F1159" s="244"/>
      <c r="G1159" s="243"/>
      <c r="H1159" s="190" t="s">
        <v>80</v>
      </c>
      <c r="I1159" s="192">
        <f>COUNTIF(J1136:J1154,"Yes")/COUNTA(J1136:J1154)</f>
        <v>0</v>
      </c>
      <c r="J1159" s="1"/>
    </row>
    <row r="1160" spans="1:10" s="5" customFormat="1" ht="14.4" customHeight="1" x14ac:dyDescent="0.3">
      <c r="A1160" s="142" t="s">
        <v>358</v>
      </c>
      <c r="B1160" s="236"/>
      <c r="C1160" s="236"/>
      <c r="D1160" s="148">
        <v>6.3</v>
      </c>
      <c r="E1160" s="247"/>
      <c r="F1160" s="244"/>
      <c r="G1160" s="243"/>
      <c r="H1160" s="190" t="s">
        <v>56</v>
      </c>
      <c r="I1160" s="192" t="e">
        <f>COUNTIF(I1136:I1154,"Not Applicable")/COUNTA(I1136:I1154)</f>
        <v>#DIV/0!</v>
      </c>
      <c r="J1160" s="1"/>
    </row>
    <row r="1161" spans="1:10" s="5" customFormat="1" ht="14.4" customHeight="1" x14ac:dyDescent="0.3">
      <c r="A1161" s="142" t="s">
        <v>358</v>
      </c>
      <c r="B1161" s="236"/>
      <c r="C1161" s="236"/>
      <c r="D1161" s="149"/>
      <c r="E1161" s="138"/>
      <c r="F1161" s="119"/>
      <c r="G1161" s="167"/>
      <c r="H1161" s="188"/>
      <c r="I1161" s="193"/>
      <c r="J1161" s="193"/>
    </row>
    <row r="1162" spans="1:10" s="5" customFormat="1" ht="79.95" customHeight="1" x14ac:dyDescent="0.3">
      <c r="A1162" s="142" t="s">
        <v>358</v>
      </c>
      <c r="B1162" s="236"/>
      <c r="C1162" s="236"/>
      <c r="D1162" s="148">
        <v>6.3</v>
      </c>
      <c r="E1162" s="247" t="s">
        <v>381</v>
      </c>
      <c r="F1162" s="114" t="s">
        <v>382</v>
      </c>
      <c r="G1162" s="168"/>
      <c r="H1162" s="194" t="s">
        <v>59</v>
      </c>
      <c r="I1162" s="1" t="e">
        <f>IF((I1156+I1157+I1160)&gt;=80%,"Yes","No")</f>
        <v>#DIV/0!</v>
      </c>
      <c r="J1162" s="1"/>
    </row>
    <row r="1163" spans="1:10" s="5" customFormat="1" ht="16.2" customHeight="1" x14ac:dyDescent="0.3">
      <c r="A1163" s="142" t="s">
        <v>358</v>
      </c>
      <c r="B1163" s="236"/>
      <c r="C1163" s="236"/>
      <c r="D1163" s="148">
        <v>6.3</v>
      </c>
      <c r="E1163" s="247"/>
      <c r="F1163" s="237"/>
      <c r="G1163" s="240"/>
      <c r="H1163" s="194" t="s">
        <v>61</v>
      </c>
      <c r="I1163" s="1" t="str">
        <f>IF(I1159&gt;0,"Yes","No")</f>
        <v>No</v>
      </c>
      <c r="J1163" s="1"/>
    </row>
    <row r="1164" spans="1:10" s="5" customFormat="1" ht="16.2" customHeight="1" x14ac:dyDescent="0.3">
      <c r="A1164" s="142" t="s">
        <v>358</v>
      </c>
      <c r="B1164" s="236"/>
      <c r="C1164" s="236"/>
      <c r="D1164" s="148">
        <v>6.3</v>
      </c>
      <c r="E1164" s="247"/>
      <c r="F1164" s="238"/>
      <c r="G1164" s="241"/>
      <c r="H1164" s="194" t="s">
        <v>63</v>
      </c>
      <c r="I1164" s="1" t="e">
        <f>IF(AND(I1162="Yes", I1163="No"), "Yes", "No")</f>
        <v>#DIV/0!</v>
      </c>
      <c r="J1164" s="1"/>
    </row>
    <row r="1165" spans="1:10" s="5" customFormat="1" ht="16.2" customHeight="1" x14ac:dyDescent="0.3">
      <c r="A1165" s="142" t="s">
        <v>358</v>
      </c>
      <c r="B1165" s="236"/>
      <c r="C1165" s="236"/>
      <c r="D1165" s="148">
        <v>6.3</v>
      </c>
      <c r="E1165" s="247"/>
      <c r="F1165" s="238"/>
      <c r="G1165" s="241"/>
      <c r="H1165" s="194" t="s">
        <v>65</v>
      </c>
      <c r="I1165" s="1" t="e">
        <f>IF(I1160=100%, "Not Applicable","Applicable")</f>
        <v>#DIV/0!</v>
      </c>
      <c r="J1165" s="1"/>
    </row>
    <row r="1166" spans="1:10" s="5" customFormat="1" ht="16.2" customHeight="1" x14ac:dyDescent="0.3">
      <c r="A1166" s="142" t="s">
        <v>358</v>
      </c>
      <c r="B1166" s="236"/>
      <c r="C1166" s="236"/>
      <c r="D1166" s="148">
        <v>6.3</v>
      </c>
      <c r="E1166" s="247"/>
      <c r="F1166" s="239"/>
      <c r="G1166" s="242"/>
      <c r="H1166" s="194" t="s">
        <v>67</v>
      </c>
      <c r="I1166" s="1" t="e">
        <f>(IF(I1165="Not Applicable","Not Applicable",(IF(AND(I1164="Yes",I1165="Applicable"),"Present","Not Present"))))</f>
        <v>#DIV/0!</v>
      </c>
      <c r="J1166" s="1"/>
    </row>
    <row r="1167" spans="1:10" ht="16.95" customHeight="1" x14ac:dyDescent="0.3">
      <c r="A1167" s="142" t="s">
        <v>358</v>
      </c>
      <c r="B1167" s="236"/>
      <c r="C1167" s="236"/>
      <c r="D1167" s="149"/>
      <c r="E1167" s="138"/>
      <c r="F1167" s="119"/>
      <c r="G1167" s="167"/>
      <c r="H1167" s="196"/>
      <c r="I1167" s="195"/>
      <c r="J1167" s="189"/>
    </row>
    <row r="1168" spans="1:10" ht="27.6" x14ac:dyDescent="0.3">
      <c r="A1168" s="142" t="s">
        <v>358</v>
      </c>
      <c r="B1168" s="145" t="s">
        <v>38</v>
      </c>
      <c r="C1168" s="145"/>
      <c r="D1168" s="146">
        <v>6.4</v>
      </c>
      <c r="E1168" s="135" t="s">
        <v>966</v>
      </c>
      <c r="F1168" s="116" t="s">
        <v>29</v>
      </c>
      <c r="G1168" s="170"/>
      <c r="H1168" s="184"/>
      <c r="I1168" s="185"/>
      <c r="J1168" s="185"/>
    </row>
    <row r="1169" spans="1:10" ht="26.4" customHeight="1" x14ac:dyDescent="0.3">
      <c r="A1169" s="142" t="s">
        <v>358</v>
      </c>
      <c r="B1169" s="235" t="s">
        <v>38</v>
      </c>
      <c r="C1169" s="235"/>
      <c r="D1169" s="148" t="s">
        <v>383</v>
      </c>
      <c r="E1169" s="248" t="s">
        <v>967</v>
      </c>
      <c r="F1169" s="117" t="s">
        <v>73</v>
      </c>
      <c r="G1169" s="166"/>
      <c r="H1169" s="250" t="s">
        <v>41</v>
      </c>
      <c r="I1169" s="246"/>
      <c r="J1169" s="250" t="str">
        <f>IF(AND(H1169="Yes",I1169="Needs Action"),"Yes","No")</f>
        <v>No</v>
      </c>
    </row>
    <row r="1170" spans="1:10" ht="26.4" customHeight="1" x14ac:dyDescent="0.3">
      <c r="A1170" s="142" t="s">
        <v>358</v>
      </c>
      <c r="B1170" s="235"/>
      <c r="C1170" s="235"/>
      <c r="D1170" s="148" t="s">
        <v>383</v>
      </c>
      <c r="E1170" s="248"/>
      <c r="F1170" s="117" t="s">
        <v>379</v>
      </c>
      <c r="G1170" s="166"/>
      <c r="H1170" s="250"/>
      <c r="I1170" s="246"/>
      <c r="J1170" s="250"/>
    </row>
    <row r="1171" spans="1:10" ht="26.4" customHeight="1" x14ac:dyDescent="0.3">
      <c r="A1171" s="142" t="s">
        <v>358</v>
      </c>
      <c r="B1171" s="235"/>
      <c r="C1171" s="235"/>
      <c r="D1171" s="148" t="s">
        <v>383</v>
      </c>
      <c r="E1171" s="248"/>
      <c r="F1171" s="117" t="s">
        <v>44</v>
      </c>
      <c r="G1171" s="166"/>
      <c r="H1171" s="250"/>
      <c r="I1171" s="246"/>
      <c r="J1171" s="250"/>
    </row>
    <row r="1172" spans="1:10" ht="26.4" customHeight="1" x14ac:dyDescent="0.3">
      <c r="A1172" s="142" t="s">
        <v>358</v>
      </c>
      <c r="B1172" s="235"/>
      <c r="C1172" s="235"/>
      <c r="D1172" s="148" t="s">
        <v>383</v>
      </c>
      <c r="E1172" s="248"/>
      <c r="F1172" s="118" t="s">
        <v>42</v>
      </c>
      <c r="G1172" s="166"/>
      <c r="H1172" s="250"/>
      <c r="I1172" s="246"/>
      <c r="J1172" s="250"/>
    </row>
    <row r="1173" spans="1:10" ht="24.6" customHeight="1" x14ac:dyDescent="0.3">
      <c r="A1173" s="142" t="s">
        <v>358</v>
      </c>
      <c r="B1173" s="235" t="s">
        <v>38</v>
      </c>
      <c r="C1173" s="235"/>
      <c r="D1173" s="148" t="s">
        <v>384</v>
      </c>
      <c r="E1173" s="248" t="s">
        <v>968</v>
      </c>
      <c r="F1173" s="117" t="s">
        <v>73</v>
      </c>
      <c r="G1173" s="166"/>
      <c r="H1173" s="250" t="s">
        <v>41</v>
      </c>
      <c r="I1173" s="246"/>
      <c r="J1173" s="250" t="str">
        <f>IF(AND(H1173="Yes",I1173="Needs Action"),"Yes","No")</f>
        <v>No</v>
      </c>
    </row>
    <row r="1174" spans="1:10" ht="24.6" customHeight="1" x14ac:dyDescent="0.3">
      <c r="A1174" s="142" t="s">
        <v>358</v>
      </c>
      <c r="B1174" s="235"/>
      <c r="C1174" s="235"/>
      <c r="D1174" s="148" t="s">
        <v>384</v>
      </c>
      <c r="E1174" s="248"/>
      <c r="F1174" s="117" t="s">
        <v>44</v>
      </c>
      <c r="G1174" s="166"/>
      <c r="H1174" s="250"/>
      <c r="I1174" s="246"/>
      <c r="J1174" s="250"/>
    </row>
    <row r="1175" spans="1:10" ht="24.6" customHeight="1" x14ac:dyDescent="0.3">
      <c r="A1175" s="142" t="s">
        <v>358</v>
      </c>
      <c r="B1175" s="235"/>
      <c r="C1175" s="235"/>
      <c r="D1175" s="148" t="s">
        <v>384</v>
      </c>
      <c r="E1175" s="248"/>
      <c r="F1175" s="118" t="s">
        <v>42</v>
      </c>
      <c r="G1175" s="166"/>
      <c r="H1175" s="250"/>
      <c r="I1175" s="246"/>
      <c r="J1175" s="250"/>
    </row>
    <row r="1176" spans="1:10" ht="24.6" customHeight="1" x14ac:dyDescent="0.3">
      <c r="A1176" s="142" t="s">
        <v>358</v>
      </c>
      <c r="B1176" s="235"/>
      <c r="C1176" s="235"/>
      <c r="D1176" s="148" t="s">
        <v>384</v>
      </c>
      <c r="E1176" s="248"/>
      <c r="F1176" s="117" t="s">
        <v>88</v>
      </c>
      <c r="G1176" s="166"/>
      <c r="H1176" s="250"/>
      <c r="I1176" s="246"/>
      <c r="J1176" s="250"/>
    </row>
    <row r="1177" spans="1:10" ht="30" customHeight="1" x14ac:dyDescent="0.3">
      <c r="A1177" s="142" t="s">
        <v>358</v>
      </c>
      <c r="B1177" s="235" t="s">
        <v>38</v>
      </c>
      <c r="C1177" s="235"/>
      <c r="D1177" s="148" t="s">
        <v>385</v>
      </c>
      <c r="E1177" s="248" t="s">
        <v>969</v>
      </c>
      <c r="F1177" s="117" t="s">
        <v>73</v>
      </c>
      <c r="G1177" s="166"/>
      <c r="H1177" s="250" t="s">
        <v>41</v>
      </c>
      <c r="I1177" s="246"/>
      <c r="J1177" s="250" t="str">
        <f>IF(AND(H1177="Yes",I1177="Needs Action"),"Yes","No")</f>
        <v>No</v>
      </c>
    </row>
    <row r="1178" spans="1:10" ht="30" customHeight="1" x14ac:dyDescent="0.3">
      <c r="A1178" s="142" t="s">
        <v>358</v>
      </c>
      <c r="B1178" s="235"/>
      <c r="C1178" s="235"/>
      <c r="D1178" s="148" t="s">
        <v>385</v>
      </c>
      <c r="E1178" s="248"/>
      <c r="F1178" s="117" t="s">
        <v>84</v>
      </c>
      <c r="G1178" s="166"/>
      <c r="H1178" s="250"/>
      <c r="I1178" s="246"/>
      <c r="J1178" s="250"/>
    </row>
    <row r="1179" spans="1:10" ht="30" customHeight="1" x14ac:dyDescent="0.3">
      <c r="A1179" s="142" t="s">
        <v>358</v>
      </c>
      <c r="B1179" s="235"/>
      <c r="C1179" s="235"/>
      <c r="D1179" s="148" t="s">
        <v>385</v>
      </c>
      <c r="E1179" s="248"/>
      <c r="F1179" s="117" t="s">
        <v>44</v>
      </c>
      <c r="G1179" s="166"/>
      <c r="H1179" s="250"/>
      <c r="I1179" s="246"/>
      <c r="J1179" s="250"/>
    </row>
    <row r="1180" spans="1:10" ht="48" customHeight="1" x14ac:dyDescent="0.3">
      <c r="A1180" s="142" t="s">
        <v>358</v>
      </c>
      <c r="B1180" s="235" t="s">
        <v>38</v>
      </c>
      <c r="C1180" s="235"/>
      <c r="D1180" s="148" t="s">
        <v>386</v>
      </c>
      <c r="E1180" s="248" t="s">
        <v>970</v>
      </c>
      <c r="F1180" s="117" t="s">
        <v>73</v>
      </c>
      <c r="G1180" s="166"/>
      <c r="H1180" s="250" t="s">
        <v>48</v>
      </c>
      <c r="I1180" s="246"/>
      <c r="J1180" s="250" t="str">
        <f>IF(AND(H1180="Yes",I1180="Needs Action"),"Yes","No")</f>
        <v>No</v>
      </c>
    </row>
    <row r="1181" spans="1:10" ht="48" customHeight="1" x14ac:dyDescent="0.3">
      <c r="A1181" s="142" t="s">
        <v>358</v>
      </c>
      <c r="B1181" s="235"/>
      <c r="C1181" s="235"/>
      <c r="D1181" s="148" t="s">
        <v>386</v>
      </c>
      <c r="E1181" s="248"/>
      <c r="F1181" s="117" t="s">
        <v>44</v>
      </c>
      <c r="G1181" s="166"/>
      <c r="H1181" s="250"/>
      <c r="I1181" s="246"/>
      <c r="J1181" s="250"/>
    </row>
    <row r="1182" spans="1:10" ht="48" customHeight="1" x14ac:dyDescent="0.3">
      <c r="A1182" s="142" t="s">
        <v>358</v>
      </c>
      <c r="B1182" s="235"/>
      <c r="C1182" s="235"/>
      <c r="D1182" s="148" t="s">
        <v>386</v>
      </c>
      <c r="E1182" s="248"/>
      <c r="F1182" s="117" t="s">
        <v>84</v>
      </c>
      <c r="G1182" s="166"/>
      <c r="H1182" s="250"/>
      <c r="I1182" s="246"/>
      <c r="J1182" s="250"/>
    </row>
    <row r="1183" spans="1:10" ht="48" customHeight="1" x14ac:dyDescent="0.3">
      <c r="A1183" s="142" t="s">
        <v>358</v>
      </c>
      <c r="B1183" s="235"/>
      <c r="C1183" s="235"/>
      <c r="D1183" s="148" t="s">
        <v>386</v>
      </c>
      <c r="E1183" s="248"/>
      <c r="F1183" s="117" t="s">
        <v>88</v>
      </c>
      <c r="G1183" s="166"/>
      <c r="H1183" s="250"/>
      <c r="I1183" s="246"/>
      <c r="J1183" s="250"/>
    </row>
    <row r="1184" spans="1:10" ht="20.399999999999999" x14ac:dyDescent="0.3">
      <c r="A1184" s="142" t="s">
        <v>358</v>
      </c>
      <c r="B1184" s="235" t="s">
        <v>38</v>
      </c>
      <c r="C1184" s="235"/>
      <c r="D1184" s="148" t="s">
        <v>387</v>
      </c>
      <c r="E1184" s="248" t="s">
        <v>971</v>
      </c>
      <c r="F1184" s="117" t="s">
        <v>388</v>
      </c>
      <c r="G1184" s="166"/>
      <c r="H1184" s="250" t="s">
        <v>41</v>
      </c>
      <c r="I1184" s="246"/>
      <c r="J1184" s="250" t="str">
        <f>IF(AND(H1184="Yes",I1184="Needs Action"),"Yes","No")</f>
        <v>No</v>
      </c>
    </row>
    <row r="1185" spans="1:10" ht="20.399999999999999" x14ac:dyDescent="0.3">
      <c r="A1185" s="142" t="s">
        <v>358</v>
      </c>
      <c r="B1185" s="235"/>
      <c r="C1185" s="235"/>
      <c r="D1185" s="148" t="s">
        <v>387</v>
      </c>
      <c r="E1185" s="248"/>
      <c r="F1185" s="117" t="s">
        <v>49</v>
      </c>
      <c r="G1185" s="166"/>
      <c r="H1185" s="250"/>
      <c r="I1185" s="246"/>
      <c r="J1185" s="250"/>
    </row>
    <row r="1186" spans="1:10" x14ac:dyDescent="0.3">
      <c r="A1186" s="142" t="s">
        <v>358</v>
      </c>
      <c r="B1186" s="235"/>
      <c r="C1186" s="235"/>
      <c r="D1186" s="148" t="s">
        <v>387</v>
      </c>
      <c r="E1186" s="248"/>
      <c r="F1186" s="118" t="s">
        <v>42</v>
      </c>
      <c r="G1186" s="166"/>
      <c r="H1186" s="250"/>
      <c r="I1186" s="246"/>
      <c r="J1186" s="250"/>
    </row>
    <row r="1187" spans="1:10" x14ac:dyDescent="0.3">
      <c r="A1187" s="142" t="s">
        <v>358</v>
      </c>
      <c r="B1187" s="235" t="s">
        <v>38</v>
      </c>
      <c r="C1187" s="235"/>
      <c r="D1187" s="148" t="s">
        <v>389</v>
      </c>
      <c r="E1187" s="248" t="s">
        <v>972</v>
      </c>
      <c r="F1187" s="117" t="s">
        <v>40</v>
      </c>
      <c r="G1187" s="166"/>
      <c r="H1187" s="250" t="s">
        <v>41</v>
      </c>
      <c r="I1187" s="246"/>
      <c r="J1187" s="250" t="str">
        <f>IF(AND(H1187="Yes",I1187="Needs Action"),"Yes","No")</f>
        <v>No</v>
      </c>
    </row>
    <row r="1188" spans="1:10" x14ac:dyDescent="0.3">
      <c r="A1188" s="142" t="s">
        <v>358</v>
      </c>
      <c r="B1188" s="235"/>
      <c r="C1188" s="235"/>
      <c r="D1188" s="148" t="s">
        <v>389</v>
      </c>
      <c r="E1188" s="248"/>
      <c r="F1188" s="117" t="s">
        <v>88</v>
      </c>
      <c r="G1188" s="166"/>
      <c r="H1188" s="250"/>
      <c r="I1188" s="246"/>
      <c r="J1188" s="250"/>
    </row>
    <row r="1189" spans="1:10" ht="20.399999999999999" x14ac:dyDescent="0.3">
      <c r="A1189" s="142" t="s">
        <v>358</v>
      </c>
      <c r="B1189" s="235"/>
      <c r="C1189" s="235"/>
      <c r="D1189" s="148" t="s">
        <v>389</v>
      </c>
      <c r="E1189" s="248"/>
      <c r="F1189" s="117" t="s">
        <v>44</v>
      </c>
      <c r="G1189" s="166"/>
      <c r="H1189" s="250"/>
      <c r="I1189" s="246"/>
      <c r="J1189" s="250"/>
    </row>
    <row r="1190" spans="1:10" x14ac:dyDescent="0.3">
      <c r="A1190" s="142" t="s">
        <v>358</v>
      </c>
      <c r="B1190" s="235"/>
      <c r="C1190" s="235"/>
      <c r="D1190" s="148" t="s">
        <v>389</v>
      </c>
      <c r="E1190" s="248"/>
      <c r="F1190" s="118" t="s">
        <v>42</v>
      </c>
      <c r="G1190" s="166"/>
      <c r="H1190" s="250"/>
      <c r="I1190" s="246"/>
      <c r="J1190" s="250"/>
    </row>
    <row r="1191" spans="1:10" ht="14.4" customHeight="1" x14ac:dyDescent="0.3">
      <c r="A1191" s="142" t="s">
        <v>358</v>
      </c>
      <c r="B1191" s="236"/>
      <c r="C1191" s="236"/>
      <c r="D1191" s="149"/>
      <c r="E1191" s="137"/>
      <c r="F1191" s="119"/>
      <c r="G1191" s="167"/>
      <c r="H1191" s="188"/>
      <c r="I1191" s="189"/>
      <c r="J1191" s="189"/>
    </row>
    <row r="1192" spans="1:10" s="5" customFormat="1" ht="14.4" customHeight="1" x14ac:dyDescent="0.3">
      <c r="A1192" s="142" t="s">
        <v>358</v>
      </c>
      <c r="B1192" s="236"/>
      <c r="C1192" s="236"/>
      <c r="D1192" s="148">
        <v>6.4</v>
      </c>
      <c r="E1192" s="247" t="s">
        <v>390</v>
      </c>
      <c r="F1192" s="244"/>
      <c r="G1192" s="243"/>
      <c r="H1192" s="190" t="s">
        <v>52</v>
      </c>
      <c r="I1192" s="191" t="e">
        <f>COUNTIF(I1169:I1190,"Exceeds")/COUNTA(I1169:I1190)</f>
        <v>#DIV/0!</v>
      </c>
      <c r="J1192" s="1"/>
    </row>
    <row r="1193" spans="1:10" s="5" customFormat="1" ht="14.4" customHeight="1" x14ac:dyDescent="0.3">
      <c r="A1193" s="142" t="s">
        <v>358</v>
      </c>
      <c r="B1193" s="236"/>
      <c r="C1193" s="236"/>
      <c r="D1193" s="148">
        <v>6.4</v>
      </c>
      <c r="E1193" s="247"/>
      <c r="F1193" s="244"/>
      <c r="G1193" s="243"/>
      <c r="H1193" s="190" t="s">
        <v>53</v>
      </c>
      <c r="I1193" s="191" t="e">
        <f>COUNTIF(I1169:I1190,"Meets")/COUNTA(I1169:I1190)</f>
        <v>#DIV/0!</v>
      </c>
      <c r="J1193" s="1"/>
    </row>
    <row r="1194" spans="1:10" s="5" customFormat="1" ht="14.4" customHeight="1" x14ac:dyDescent="0.3">
      <c r="A1194" s="142" t="s">
        <v>358</v>
      </c>
      <c r="B1194" s="236"/>
      <c r="C1194" s="236"/>
      <c r="D1194" s="148">
        <v>6.4</v>
      </c>
      <c r="E1194" s="247"/>
      <c r="F1194" s="244"/>
      <c r="G1194" s="243"/>
      <c r="H1194" s="190" t="s">
        <v>54</v>
      </c>
      <c r="I1194" s="191" t="e">
        <f>COUNTIF(I1169:I1190,"Needs Action")/COUNTA(I1169:I1190)</f>
        <v>#DIV/0!</v>
      </c>
      <c r="J1194" s="1"/>
    </row>
    <row r="1195" spans="1:10" s="5" customFormat="1" ht="14.4" customHeight="1" x14ac:dyDescent="0.3">
      <c r="A1195" s="142" t="s">
        <v>358</v>
      </c>
      <c r="B1195" s="236"/>
      <c r="C1195" s="236"/>
      <c r="D1195" s="148">
        <v>6.4</v>
      </c>
      <c r="E1195" s="247"/>
      <c r="F1195" s="244"/>
      <c r="G1195" s="243"/>
      <c r="H1195" s="190" t="s">
        <v>80</v>
      </c>
      <c r="I1195" s="192">
        <f>COUNTIF(J1169:J1190,"Yes")/COUNTA(J1169:J1190)</f>
        <v>0</v>
      </c>
      <c r="J1195" s="1"/>
    </row>
    <row r="1196" spans="1:10" s="5" customFormat="1" ht="14.4" customHeight="1" x14ac:dyDescent="0.3">
      <c r="A1196" s="142" t="s">
        <v>358</v>
      </c>
      <c r="B1196" s="236"/>
      <c r="C1196" s="236"/>
      <c r="D1196" s="148">
        <v>6.4</v>
      </c>
      <c r="E1196" s="247"/>
      <c r="F1196" s="244"/>
      <c r="G1196" s="243"/>
      <c r="H1196" s="190" t="s">
        <v>56</v>
      </c>
      <c r="I1196" s="192" t="e">
        <f>COUNTIF(I1169:I1190,"Not Applicable")/COUNTA(I1169:I1190)</f>
        <v>#DIV/0!</v>
      </c>
      <c r="J1196" s="1"/>
    </row>
    <row r="1197" spans="1:10" s="5" customFormat="1" ht="14.4" customHeight="1" x14ac:dyDescent="0.3">
      <c r="A1197" s="142" t="s">
        <v>358</v>
      </c>
      <c r="B1197" s="236"/>
      <c r="C1197" s="236"/>
      <c r="D1197" s="149"/>
      <c r="E1197" s="138"/>
      <c r="F1197" s="119"/>
      <c r="G1197" s="167"/>
      <c r="H1197" s="188"/>
      <c r="I1197" s="193"/>
      <c r="J1197" s="193"/>
    </row>
    <row r="1198" spans="1:10" s="5" customFormat="1" ht="79.2" customHeight="1" x14ac:dyDescent="0.3">
      <c r="A1198" s="142" t="s">
        <v>358</v>
      </c>
      <c r="B1198" s="236"/>
      <c r="C1198" s="236"/>
      <c r="D1198" s="148">
        <v>6.4</v>
      </c>
      <c r="E1198" s="247" t="s">
        <v>391</v>
      </c>
      <c r="F1198" s="114" t="s">
        <v>392</v>
      </c>
      <c r="G1198" s="168"/>
      <c r="H1198" s="194" t="s">
        <v>59</v>
      </c>
      <c r="I1198" s="1" t="e">
        <f>IF((I1192+I1193+I1196)&gt;=80%,"Yes","No")</f>
        <v>#DIV/0!</v>
      </c>
      <c r="J1198" s="1"/>
    </row>
    <row r="1199" spans="1:10" s="5" customFormat="1" ht="15.6" customHeight="1" x14ac:dyDescent="0.3">
      <c r="A1199" s="142" t="s">
        <v>358</v>
      </c>
      <c r="B1199" s="236"/>
      <c r="C1199" s="236"/>
      <c r="D1199" s="148">
        <v>6.4</v>
      </c>
      <c r="E1199" s="247"/>
      <c r="F1199" s="237"/>
      <c r="G1199" s="240"/>
      <c r="H1199" s="194" t="s">
        <v>61</v>
      </c>
      <c r="I1199" s="1" t="str">
        <f>IF(I1195&gt;0,"Yes","No")</f>
        <v>No</v>
      </c>
      <c r="J1199" s="1"/>
    </row>
    <row r="1200" spans="1:10" s="5" customFormat="1" ht="15.6" customHeight="1" x14ac:dyDescent="0.3">
      <c r="A1200" s="142" t="s">
        <v>358</v>
      </c>
      <c r="B1200" s="236"/>
      <c r="C1200" s="236"/>
      <c r="D1200" s="148">
        <v>6.4</v>
      </c>
      <c r="E1200" s="247"/>
      <c r="F1200" s="238"/>
      <c r="G1200" s="241"/>
      <c r="H1200" s="194" t="s">
        <v>63</v>
      </c>
      <c r="I1200" s="1" t="e">
        <f>IF(AND(I1198="Yes", I1199="No"), "Yes", "No")</f>
        <v>#DIV/0!</v>
      </c>
      <c r="J1200" s="1"/>
    </row>
    <row r="1201" spans="1:10" s="5" customFormat="1" ht="15.6" customHeight="1" x14ac:dyDescent="0.3">
      <c r="A1201" s="142" t="s">
        <v>358</v>
      </c>
      <c r="B1201" s="236"/>
      <c r="C1201" s="236"/>
      <c r="D1201" s="148">
        <v>6.4</v>
      </c>
      <c r="E1201" s="247"/>
      <c r="F1201" s="238"/>
      <c r="G1201" s="241"/>
      <c r="H1201" s="194" t="s">
        <v>65</v>
      </c>
      <c r="I1201" s="1" t="e">
        <f>IF(I1196=100%, "Not Applicable","Applicable")</f>
        <v>#DIV/0!</v>
      </c>
      <c r="J1201" s="1"/>
    </row>
    <row r="1202" spans="1:10" s="5" customFormat="1" ht="15.6" customHeight="1" x14ac:dyDescent="0.3">
      <c r="A1202" s="142" t="s">
        <v>358</v>
      </c>
      <c r="B1202" s="236"/>
      <c r="C1202" s="236"/>
      <c r="D1202" s="148">
        <v>6.4</v>
      </c>
      <c r="E1202" s="247"/>
      <c r="F1202" s="239"/>
      <c r="G1202" s="242"/>
      <c r="H1202" s="194" t="s">
        <v>67</v>
      </c>
      <c r="I1202" s="1" t="e">
        <f>(IF(I1201="Not Applicable","Not Applicable",(IF(AND(I1200="Yes",I1201="Applicable"),"Present","Not Present"))))</f>
        <v>#DIV/0!</v>
      </c>
      <c r="J1202" s="1"/>
    </row>
    <row r="1203" spans="1:10" x14ac:dyDescent="0.3">
      <c r="A1203" s="142" t="s">
        <v>358</v>
      </c>
      <c r="B1203" s="236"/>
      <c r="C1203" s="236"/>
      <c r="D1203" s="149"/>
      <c r="E1203" s="138"/>
      <c r="F1203" s="119"/>
      <c r="G1203" s="167"/>
      <c r="H1203" s="196"/>
      <c r="I1203" s="195"/>
      <c r="J1203" s="189"/>
    </row>
    <row r="1204" spans="1:10" ht="41.4" x14ac:dyDescent="0.3">
      <c r="A1204" s="142" t="s">
        <v>358</v>
      </c>
      <c r="B1204" s="145" t="s">
        <v>38</v>
      </c>
      <c r="C1204" s="145"/>
      <c r="D1204" s="146">
        <v>6.5</v>
      </c>
      <c r="E1204" s="135" t="s">
        <v>973</v>
      </c>
      <c r="F1204" s="116" t="s">
        <v>29</v>
      </c>
      <c r="G1204" s="170"/>
      <c r="H1204" s="184"/>
      <c r="I1204" s="185"/>
      <c r="J1204" s="185"/>
    </row>
    <row r="1205" spans="1:10" ht="39" customHeight="1" x14ac:dyDescent="0.3">
      <c r="A1205" s="142" t="s">
        <v>358</v>
      </c>
      <c r="B1205" s="235" t="s">
        <v>38</v>
      </c>
      <c r="C1205" s="235"/>
      <c r="D1205" s="148" t="s">
        <v>393</v>
      </c>
      <c r="E1205" s="248" t="s">
        <v>974</v>
      </c>
      <c r="F1205" s="117" t="s">
        <v>44</v>
      </c>
      <c r="G1205" s="166"/>
      <c r="H1205" s="250" t="s">
        <v>48</v>
      </c>
      <c r="I1205" s="246"/>
      <c r="J1205" s="250" t="str">
        <f>IF(AND(H1205="Yes",I1205="Needs Action"),"Yes","No")</f>
        <v>No</v>
      </c>
    </row>
    <row r="1206" spans="1:10" ht="39" customHeight="1" x14ac:dyDescent="0.3">
      <c r="A1206" s="142" t="s">
        <v>358</v>
      </c>
      <c r="B1206" s="235"/>
      <c r="C1206" s="235"/>
      <c r="D1206" s="148" t="s">
        <v>393</v>
      </c>
      <c r="E1206" s="248"/>
      <c r="F1206" s="117" t="s">
        <v>50</v>
      </c>
      <c r="G1206" s="166"/>
      <c r="H1206" s="250"/>
      <c r="I1206" s="246"/>
      <c r="J1206" s="250"/>
    </row>
    <row r="1207" spans="1:10" ht="39" customHeight="1" x14ac:dyDescent="0.3">
      <c r="A1207" s="142" t="s">
        <v>358</v>
      </c>
      <c r="B1207" s="235"/>
      <c r="C1207" s="235"/>
      <c r="D1207" s="148" t="s">
        <v>393</v>
      </c>
      <c r="E1207" s="248"/>
      <c r="F1207" s="117" t="s">
        <v>84</v>
      </c>
      <c r="G1207" s="166"/>
      <c r="H1207" s="250"/>
      <c r="I1207" s="246"/>
      <c r="J1207" s="250"/>
    </row>
    <row r="1208" spans="1:10" ht="39" customHeight="1" x14ac:dyDescent="0.3">
      <c r="A1208" s="142" t="s">
        <v>358</v>
      </c>
      <c r="B1208" s="235"/>
      <c r="C1208" s="235"/>
      <c r="D1208" s="148" t="s">
        <v>393</v>
      </c>
      <c r="E1208" s="248"/>
      <c r="F1208" s="117" t="s">
        <v>73</v>
      </c>
      <c r="G1208" s="166"/>
      <c r="H1208" s="250"/>
      <c r="I1208" s="246"/>
      <c r="J1208" s="250"/>
    </row>
    <row r="1209" spans="1:10" ht="39" customHeight="1" x14ac:dyDescent="0.3">
      <c r="A1209" s="142" t="s">
        <v>358</v>
      </c>
      <c r="B1209" s="235"/>
      <c r="C1209" s="235"/>
      <c r="D1209" s="148" t="s">
        <v>393</v>
      </c>
      <c r="E1209" s="248"/>
      <c r="F1209" s="117" t="s">
        <v>88</v>
      </c>
      <c r="G1209" s="174"/>
      <c r="H1209" s="250"/>
      <c r="I1209" s="246"/>
      <c r="J1209" s="250"/>
    </row>
    <row r="1210" spans="1:10" x14ac:dyDescent="0.3">
      <c r="A1210" s="142" t="s">
        <v>358</v>
      </c>
      <c r="B1210" s="235" t="s">
        <v>38</v>
      </c>
      <c r="C1210" s="235"/>
      <c r="D1210" s="148" t="s">
        <v>394</v>
      </c>
      <c r="E1210" s="248" t="s">
        <v>975</v>
      </c>
      <c r="F1210" s="117" t="s">
        <v>73</v>
      </c>
      <c r="G1210" s="166"/>
      <c r="H1210" s="250" t="s">
        <v>41</v>
      </c>
      <c r="I1210" s="246"/>
      <c r="J1210" s="250" t="str">
        <f>IF(AND(H1210="Yes",I1210="Needs Action"),"Yes","No")</f>
        <v>No</v>
      </c>
    </row>
    <row r="1211" spans="1:10" ht="20.399999999999999" x14ac:dyDescent="0.3">
      <c r="A1211" s="142" t="s">
        <v>358</v>
      </c>
      <c r="B1211" s="235"/>
      <c r="C1211" s="235"/>
      <c r="D1211" s="148" t="s">
        <v>394</v>
      </c>
      <c r="E1211" s="248"/>
      <c r="F1211" s="117" t="s">
        <v>44</v>
      </c>
      <c r="G1211" s="166"/>
      <c r="H1211" s="250"/>
      <c r="I1211" s="246"/>
      <c r="J1211" s="250"/>
    </row>
    <row r="1212" spans="1:10" x14ac:dyDescent="0.3">
      <c r="A1212" s="142" t="s">
        <v>358</v>
      </c>
      <c r="B1212" s="235" t="s">
        <v>38</v>
      </c>
      <c r="C1212" s="235"/>
      <c r="D1212" s="148" t="s">
        <v>395</v>
      </c>
      <c r="E1212" s="248" t="s">
        <v>976</v>
      </c>
      <c r="F1212" s="117" t="s">
        <v>40</v>
      </c>
      <c r="G1212" s="166"/>
      <c r="H1212" s="250" t="s">
        <v>41</v>
      </c>
      <c r="I1212" s="246"/>
      <c r="J1212" s="250" t="str">
        <f>IF(AND(H1212="Yes",I1212="Needs Action"),"Yes","No")</f>
        <v>No</v>
      </c>
    </row>
    <row r="1213" spans="1:10" x14ac:dyDescent="0.3">
      <c r="A1213" s="142" t="s">
        <v>358</v>
      </c>
      <c r="B1213" s="235"/>
      <c r="C1213" s="235"/>
      <c r="D1213" s="148" t="s">
        <v>395</v>
      </c>
      <c r="E1213" s="248"/>
      <c r="F1213" s="117" t="s">
        <v>88</v>
      </c>
      <c r="G1213" s="166"/>
      <c r="H1213" s="250"/>
      <c r="I1213" s="246"/>
      <c r="J1213" s="250"/>
    </row>
    <row r="1214" spans="1:10" x14ac:dyDescent="0.3">
      <c r="A1214" s="142" t="s">
        <v>358</v>
      </c>
      <c r="B1214" s="235"/>
      <c r="C1214" s="235"/>
      <c r="D1214" s="148" t="s">
        <v>395</v>
      </c>
      <c r="E1214" s="248"/>
      <c r="F1214" s="117" t="s">
        <v>190</v>
      </c>
      <c r="G1214" s="166"/>
      <c r="H1214" s="250"/>
      <c r="I1214" s="246"/>
      <c r="J1214" s="250"/>
    </row>
    <row r="1215" spans="1:10" ht="14.4" customHeight="1" x14ac:dyDescent="0.3">
      <c r="A1215" s="142" t="s">
        <v>358</v>
      </c>
      <c r="B1215" s="236"/>
      <c r="C1215" s="236"/>
      <c r="D1215" s="149"/>
      <c r="E1215" s="137"/>
      <c r="F1215" s="119"/>
      <c r="G1215" s="167"/>
      <c r="H1215" s="188"/>
      <c r="I1215" s="189"/>
      <c r="J1215" s="189"/>
    </row>
    <row r="1216" spans="1:10" s="5" customFormat="1" ht="14.4" customHeight="1" x14ac:dyDescent="0.3">
      <c r="A1216" s="142" t="s">
        <v>358</v>
      </c>
      <c r="B1216" s="236"/>
      <c r="C1216" s="236"/>
      <c r="D1216" s="148">
        <v>6.5</v>
      </c>
      <c r="E1216" s="247" t="s">
        <v>396</v>
      </c>
      <c r="F1216" s="244"/>
      <c r="G1216" s="243"/>
      <c r="H1216" s="190" t="s">
        <v>52</v>
      </c>
      <c r="I1216" s="191" t="e">
        <f>COUNTIF(I1205:I1214,"Exceeds")/COUNTA(I1205:I1214)</f>
        <v>#DIV/0!</v>
      </c>
      <c r="J1216" s="1"/>
    </row>
    <row r="1217" spans="1:10" s="5" customFormat="1" ht="14.4" customHeight="1" x14ac:dyDescent="0.3">
      <c r="A1217" s="142" t="s">
        <v>358</v>
      </c>
      <c r="B1217" s="236"/>
      <c r="C1217" s="236"/>
      <c r="D1217" s="148">
        <v>6.5</v>
      </c>
      <c r="E1217" s="247"/>
      <c r="F1217" s="244"/>
      <c r="G1217" s="243"/>
      <c r="H1217" s="190" t="s">
        <v>53</v>
      </c>
      <c r="I1217" s="191" t="e">
        <f>COUNTIF(I1205:I1214,"Meets")/COUNTA(I1205:I1214)</f>
        <v>#DIV/0!</v>
      </c>
      <c r="J1217" s="1"/>
    </row>
    <row r="1218" spans="1:10" s="5" customFormat="1" ht="14.4" customHeight="1" x14ac:dyDescent="0.3">
      <c r="A1218" s="142" t="s">
        <v>358</v>
      </c>
      <c r="B1218" s="236"/>
      <c r="C1218" s="236"/>
      <c r="D1218" s="148">
        <v>6.5</v>
      </c>
      <c r="E1218" s="247"/>
      <c r="F1218" s="244"/>
      <c r="G1218" s="243"/>
      <c r="H1218" s="190" t="s">
        <v>54</v>
      </c>
      <c r="I1218" s="191" t="e">
        <f>COUNTIF(I1205:I1214,"Needs Action")/COUNTA(I1205:I1214)</f>
        <v>#DIV/0!</v>
      </c>
      <c r="J1218" s="1"/>
    </row>
    <row r="1219" spans="1:10" s="5" customFormat="1" ht="14.4" customHeight="1" x14ac:dyDescent="0.3">
      <c r="A1219" s="142" t="s">
        <v>358</v>
      </c>
      <c r="B1219" s="236"/>
      <c r="C1219" s="236"/>
      <c r="D1219" s="148">
        <v>6.5</v>
      </c>
      <c r="E1219" s="247"/>
      <c r="F1219" s="244"/>
      <c r="G1219" s="243"/>
      <c r="H1219" s="190" t="s">
        <v>80</v>
      </c>
      <c r="I1219" s="192">
        <f>COUNTIF(J1205:J1214,"Yes")/COUNTA(J1205:J1214)</f>
        <v>0</v>
      </c>
      <c r="J1219" s="1"/>
    </row>
    <row r="1220" spans="1:10" s="5" customFormat="1" ht="14.4" customHeight="1" x14ac:dyDescent="0.3">
      <c r="A1220" s="142" t="s">
        <v>358</v>
      </c>
      <c r="B1220" s="236"/>
      <c r="C1220" s="236"/>
      <c r="D1220" s="148">
        <v>6.5</v>
      </c>
      <c r="E1220" s="247"/>
      <c r="F1220" s="244"/>
      <c r="G1220" s="243"/>
      <c r="H1220" s="190" t="s">
        <v>56</v>
      </c>
      <c r="I1220" s="192" t="e">
        <f>COUNTIF(I1205:I1214,"Not Applicable")/COUNTA(I1205:I1214)</f>
        <v>#DIV/0!</v>
      </c>
      <c r="J1220" s="1"/>
    </row>
    <row r="1221" spans="1:10" s="5" customFormat="1" ht="14.4" customHeight="1" x14ac:dyDescent="0.3">
      <c r="A1221" s="142" t="s">
        <v>358</v>
      </c>
      <c r="B1221" s="236"/>
      <c r="C1221" s="236"/>
      <c r="D1221" s="149"/>
      <c r="E1221" s="138"/>
      <c r="F1221" s="119"/>
      <c r="G1221" s="167"/>
      <c r="H1221" s="188"/>
      <c r="I1221" s="193"/>
      <c r="J1221" s="193"/>
    </row>
    <row r="1222" spans="1:10" s="5" customFormat="1" ht="81" customHeight="1" x14ac:dyDescent="0.3">
      <c r="A1222" s="142" t="s">
        <v>358</v>
      </c>
      <c r="B1222" s="236"/>
      <c r="C1222" s="236"/>
      <c r="D1222" s="148">
        <v>6.5</v>
      </c>
      <c r="E1222" s="247" t="s">
        <v>397</v>
      </c>
      <c r="F1222" s="114" t="s">
        <v>398</v>
      </c>
      <c r="G1222" s="168"/>
      <c r="H1222" s="194" t="s">
        <v>59</v>
      </c>
      <c r="I1222" s="1" t="e">
        <f>IF((I1216+I1217+I1220)&gt;=80%,"Yes","No")</f>
        <v>#DIV/0!</v>
      </c>
      <c r="J1222" s="199"/>
    </row>
    <row r="1223" spans="1:10" s="5" customFormat="1" ht="16.2" customHeight="1" x14ac:dyDescent="0.3">
      <c r="A1223" s="142" t="s">
        <v>358</v>
      </c>
      <c r="B1223" s="236"/>
      <c r="C1223" s="236"/>
      <c r="D1223" s="148">
        <v>6.5</v>
      </c>
      <c r="E1223" s="247"/>
      <c r="F1223" s="237"/>
      <c r="G1223" s="240"/>
      <c r="H1223" s="194" t="s">
        <v>61</v>
      </c>
      <c r="I1223" s="1" t="str">
        <f>IF(I1219&gt;0,"Yes","No")</f>
        <v>No</v>
      </c>
      <c r="J1223" s="199"/>
    </row>
    <row r="1224" spans="1:10" s="5" customFormat="1" ht="16.2" customHeight="1" x14ac:dyDescent="0.3">
      <c r="A1224" s="142" t="s">
        <v>358</v>
      </c>
      <c r="B1224" s="236"/>
      <c r="C1224" s="236"/>
      <c r="D1224" s="148">
        <v>6.5</v>
      </c>
      <c r="E1224" s="247"/>
      <c r="F1224" s="238"/>
      <c r="G1224" s="241"/>
      <c r="H1224" s="194" t="s">
        <v>63</v>
      </c>
      <c r="I1224" s="1" t="e">
        <f>IF(AND(I1222="Yes", I1223="No"), "Yes", "No")</f>
        <v>#DIV/0!</v>
      </c>
      <c r="J1224" s="199"/>
    </row>
    <row r="1225" spans="1:10" s="5" customFormat="1" ht="16.2" customHeight="1" x14ac:dyDescent="0.3">
      <c r="A1225" s="142" t="s">
        <v>358</v>
      </c>
      <c r="B1225" s="236"/>
      <c r="C1225" s="236"/>
      <c r="D1225" s="148">
        <v>6.5</v>
      </c>
      <c r="E1225" s="247"/>
      <c r="F1225" s="238"/>
      <c r="G1225" s="241"/>
      <c r="H1225" s="194" t="s">
        <v>65</v>
      </c>
      <c r="I1225" s="1" t="e">
        <f>IF(I1220=100%, "Not Applicable","Applicable")</f>
        <v>#DIV/0!</v>
      </c>
      <c r="J1225" s="199"/>
    </row>
    <row r="1226" spans="1:10" s="5" customFormat="1" ht="16.2" customHeight="1" x14ac:dyDescent="0.3">
      <c r="A1226" s="142" t="s">
        <v>358</v>
      </c>
      <c r="B1226" s="236"/>
      <c r="C1226" s="236"/>
      <c r="D1226" s="148">
        <v>6.5</v>
      </c>
      <c r="E1226" s="247"/>
      <c r="F1226" s="239"/>
      <c r="G1226" s="242"/>
      <c r="H1226" s="194" t="s">
        <v>67</v>
      </c>
      <c r="I1226" s="1" t="e">
        <f>(IF(I1225="Not Applicable","Not Applicable",(IF(AND(I1224="Yes",I1225="Applicable"),"Present","Not Present"))))</f>
        <v>#DIV/0!</v>
      </c>
      <c r="J1226" s="199"/>
    </row>
    <row r="1227" spans="1:10" x14ac:dyDescent="0.3">
      <c r="A1227" s="142" t="s">
        <v>358</v>
      </c>
      <c r="B1227" s="236"/>
      <c r="C1227" s="236"/>
      <c r="D1227" s="149"/>
      <c r="E1227" s="138"/>
      <c r="F1227" s="119"/>
      <c r="G1227" s="167"/>
      <c r="H1227" s="196"/>
      <c r="I1227" s="195"/>
      <c r="J1227" s="189"/>
    </row>
    <row r="1228" spans="1:10" ht="16.2" x14ac:dyDescent="0.3">
      <c r="A1228" s="142" t="s">
        <v>358</v>
      </c>
      <c r="B1228" s="145" t="s">
        <v>38</v>
      </c>
      <c r="C1228" s="145"/>
      <c r="D1228" s="146">
        <v>6.6</v>
      </c>
      <c r="E1228" s="135" t="s">
        <v>977</v>
      </c>
      <c r="F1228" s="116" t="s">
        <v>29</v>
      </c>
      <c r="G1228" s="170"/>
      <c r="H1228" s="184"/>
      <c r="I1228" s="185"/>
      <c r="J1228" s="185"/>
    </row>
    <row r="1229" spans="1:10" ht="33" customHeight="1" x14ac:dyDescent="0.3">
      <c r="A1229" s="142" t="s">
        <v>358</v>
      </c>
      <c r="B1229" s="235" t="s">
        <v>38</v>
      </c>
      <c r="C1229" s="235"/>
      <c r="D1229" s="148" t="s">
        <v>399</v>
      </c>
      <c r="E1229" s="248" t="s">
        <v>978</v>
      </c>
      <c r="F1229" s="117" t="s">
        <v>73</v>
      </c>
      <c r="G1229" s="166"/>
      <c r="H1229" s="250" t="s">
        <v>41</v>
      </c>
      <c r="I1229" s="246"/>
      <c r="J1229" s="250" t="str">
        <f>IF(AND(H1229="Yes",I1229="Needs Action"),"Yes","No")</f>
        <v>No</v>
      </c>
    </row>
    <row r="1230" spans="1:10" ht="33" customHeight="1" x14ac:dyDescent="0.3">
      <c r="A1230" s="142" t="s">
        <v>358</v>
      </c>
      <c r="B1230" s="235"/>
      <c r="C1230" s="235"/>
      <c r="D1230" s="148" t="s">
        <v>399</v>
      </c>
      <c r="E1230" s="248"/>
      <c r="F1230" s="117" t="s">
        <v>88</v>
      </c>
      <c r="G1230" s="166"/>
      <c r="H1230" s="250"/>
      <c r="I1230" s="246"/>
      <c r="J1230" s="250"/>
    </row>
    <row r="1231" spans="1:10" x14ac:dyDescent="0.3">
      <c r="A1231" s="142" t="s">
        <v>358</v>
      </c>
      <c r="B1231" s="235" t="s">
        <v>38</v>
      </c>
      <c r="C1231" s="235"/>
      <c r="D1231" s="148" t="s">
        <v>400</v>
      </c>
      <c r="E1231" s="248" t="s">
        <v>979</v>
      </c>
      <c r="F1231" s="117" t="s">
        <v>73</v>
      </c>
      <c r="G1231" s="166"/>
      <c r="H1231" s="250" t="s">
        <v>41</v>
      </c>
      <c r="I1231" s="246"/>
      <c r="J1231" s="250" t="str">
        <f>IF(AND(H1231="Yes",I1231="Needs Action"),"Yes","No")</f>
        <v>No</v>
      </c>
    </row>
    <row r="1232" spans="1:10" x14ac:dyDescent="0.3">
      <c r="A1232" s="142" t="s">
        <v>358</v>
      </c>
      <c r="B1232" s="235"/>
      <c r="C1232" s="235"/>
      <c r="D1232" s="148" t="s">
        <v>400</v>
      </c>
      <c r="E1232" s="248"/>
      <c r="F1232" s="118" t="s">
        <v>42</v>
      </c>
      <c r="G1232" s="166"/>
      <c r="H1232" s="250"/>
      <c r="I1232" s="246"/>
      <c r="J1232" s="250"/>
    </row>
    <row r="1233" spans="1:10" x14ac:dyDescent="0.3">
      <c r="A1233" s="142" t="s">
        <v>358</v>
      </c>
      <c r="B1233" s="235"/>
      <c r="C1233" s="235"/>
      <c r="D1233" s="148" t="s">
        <v>400</v>
      </c>
      <c r="E1233" s="248"/>
      <c r="F1233" s="117" t="s">
        <v>88</v>
      </c>
      <c r="G1233" s="166"/>
      <c r="H1233" s="250"/>
      <c r="I1233" s="246"/>
      <c r="J1233" s="250"/>
    </row>
    <row r="1234" spans="1:10" x14ac:dyDescent="0.3">
      <c r="A1234" s="142" t="s">
        <v>358</v>
      </c>
      <c r="B1234" s="235" t="s">
        <v>38</v>
      </c>
      <c r="C1234" s="235"/>
      <c r="D1234" s="148" t="s">
        <v>401</v>
      </c>
      <c r="E1234" s="248" t="s">
        <v>980</v>
      </c>
      <c r="F1234" s="117" t="s">
        <v>73</v>
      </c>
      <c r="G1234" s="166"/>
      <c r="H1234" s="250" t="s">
        <v>41</v>
      </c>
      <c r="I1234" s="246"/>
      <c r="J1234" s="250" t="str">
        <f>IF(AND(H1234="Yes",I1234="Needs Action"),"Yes","No")</f>
        <v>No</v>
      </c>
    </row>
    <row r="1235" spans="1:10" ht="20.399999999999999" x14ac:dyDescent="0.3">
      <c r="A1235" s="142" t="s">
        <v>358</v>
      </c>
      <c r="B1235" s="235"/>
      <c r="C1235" s="235"/>
      <c r="D1235" s="148" t="s">
        <v>401</v>
      </c>
      <c r="E1235" s="248"/>
      <c r="F1235" s="117" t="s">
        <v>44</v>
      </c>
      <c r="G1235" s="166"/>
      <c r="H1235" s="250"/>
      <c r="I1235" s="246"/>
      <c r="J1235" s="250"/>
    </row>
    <row r="1236" spans="1:10" x14ac:dyDescent="0.3">
      <c r="A1236" s="142" t="s">
        <v>358</v>
      </c>
      <c r="B1236" s="235"/>
      <c r="C1236" s="235"/>
      <c r="D1236" s="148" t="s">
        <v>401</v>
      </c>
      <c r="E1236" s="248"/>
      <c r="F1236" s="117" t="s">
        <v>84</v>
      </c>
      <c r="G1236" s="166"/>
      <c r="H1236" s="250"/>
      <c r="I1236" s="246"/>
      <c r="J1236" s="250"/>
    </row>
    <row r="1237" spans="1:10" x14ac:dyDescent="0.3">
      <c r="A1237" s="142" t="s">
        <v>358</v>
      </c>
      <c r="B1237" s="235"/>
      <c r="C1237" s="235"/>
      <c r="D1237" s="148" t="s">
        <v>401</v>
      </c>
      <c r="E1237" s="248"/>
      <c r="F1237" s="117" t="s">
        <v>88</v>
      </c>
      <c r="G1237" s="166"/>
      <c r="H1237" s="250"/>
      <c r="I1237" s="246"/>
      <c r="J1237" s="250"/>
    </row>
    <row r="1238" spans="1:10" x14ac:dyDescent="0.3">
      <c r="A1238" s="142" t="s">
        <v>358</v>
      </c>
      <c r="B1238" s="235" t="s">
        <v>38</v>
      </c>
      <c r="C1238" s="235"/>
      <c r="D1238" s="148" t="s">
        <v>402</v>
      </c>
      <c r="E1238" s="248" t="s">
        <v>981</v>
      </c>
      <c r="F1238" s="117" t="s">
        <v>73</v>
      </c>
      <c r="G1238" s="166"/>
      <c r="H1238" s="250" t="s">
        <v>41</v>
      </c>
      <c r="I1238" s="246"/>
      <c r="J1238" s="250" t="str">
        <f>IF(AND(H1238="Yes",I1238="Needs Action"),"Yes","No")</f>
        <v>No</v>
      </c>
    </row>
    <row r="1239" spans="1:10" ht="20.399999999999999" x14ac:dyDescent="0.3">
      <c r="A1239" s="142" t="s">
        <v>358</v>
      </c>
      <c r="B1239" s="235"/>
      <c r="C1239" s="235"/>
      <c r="D1239" s="148" t="s">
        <v>402</v>
      </c>
      <c r="E1239" s="248"/>
      <c r="F1239" s="117" t="s">
        <v>44</v>
      </c>
      <c r="G1239" s="166"/>
      <c r="H1239" s="250"/>
      <c r="I1239" s="246"/>
      <c r="J1239" s="250"/>
    </row>
    <row r="1240" spans="1:10" x14ac:dyDescent="0.3">
      <c r="A1240" s="142" t="s">
        <v>358</v>
      </c>
      <c r="B1240" s="235"/>
      <c r="C1240" s="235"/>
      <c r="D1240" s="148" t="s">
        <v>402</v>
      </c>
      <c r="E1240" s="248"/>
      <c r="F1240" s="117" t="s">
        <v>84</v>
      </c>
      <c r="G1240" s="166"/>
      <c r="H1240" s="250"/>
      <c r="I1240" s="246"/>
      <c r="J1240" s="250"/>
    </row>
    <row r="1241" spans="1:10" ht="14.4" customHeight="1" x14ac:dyDescent="0.3">
      <c r="A1241" s="142" t="s">
        <v>358</v>
      </c>
      <c r="B1241" s="236"/>
      <c r="C1241" s="236"/>
      <c r="D1241" s="149"/>
      <c r="E1241" s="137"/>
      <c r="F1241" s="119"/>
      <c r="G1241" s="167"/>
      <c r="H1241" s="188"/>
      <c r="I1241" s="189"/>
      <c r="J1241" s="189"/>
    </row>
    <row r="1242" spans="1:10" s="5" customFormat="1" ht="14.4" customHeight="1" x14ac:dyDescent="0.3">
      <c r="A1242" s="142" t="s">
        <v>358</v>
      </c>
      <c r="B1242" s="236"/>
      <c r="C1242" s="236"/>
      <c r="D1242" s="148">
        <v>6.6</v>
      </c>
      <c r="E1242" s="247" t="s">
        <v>403</v>
      </c>
      <c r="F1242" s="244"/>
      <c r="G1242" s="243"/>
      <c r="H1242" s="190" t="s">
        <v>52</v>
      </c>
      <c r="I1242" s="191" t="e">
        <f>COUNTIF(I1229:I1240,"Exceeds")/COUNTA(I1229:I1240)</f>
        <v>#DIV/0!</v>
      </c>
      <c r="J1242" s="1"/>
    </row>
    <row r="1243" spans="1:10" s="5" customFormat="1" ht="14.4" customHeight="1" x14ac:dyDescent="0.3">
      <c r="A1243" s="142" t="s">
        <v>358</v>
      </c>
      <c r="B1243" s="236"/>
      <c r="C1243" s="236"/>
      <c r="D1243" s="148">
        <v>6.6</v>
      </c>
      <c r="E1243" s="247"/>
      <c r="F1243" s="244"/>
      <c r="G1243" s="243"/>
      <c r="H1243" s="190" t="s">
        <v>53</v>
      </c>
      <c r="I1243" s="191" t="e">
        <f>COUNTIF(I1229:I1240,"Meets")/COUNTA(I1229:I1240)</f>
        <v>#DIV/0!</v>
      </c>
      <c r="J1243" s="1"/>
    </row>
    <row r="1244" spans="1:10" s="5" customFormat="1" ht="14.4" customHeight="1" x14ac:dyDescent="0.3">
      <c r="A1244" s="142" t="s">
        <v>358</v>
      </c>
      <c r="B1244" s="236"/>
      <c r="C1244" s="236"/>
      <c r="D1244" s="148">
        <v>6.6</v>
      </c>
      <c r="E1244" s="247"/>
      <c r="F1244" s="244"/>
      <c r="G1244" s="243"/>
      <c r="H1244" s="190" t="s">
        <v>54</v>
      </c>
      <c r="I1244" s="191" t="e">
        <f>COUNTIF(I1229:I1240,"Needs Action")/COUNTA(I1229:I1240)</f>
        <v>#DIV/0!</v>
      </c>
      <c r="J1244" s="1"/>
    </row>
    <row r="1245" spans="1:10" s="5" customFormat="1" ht="14.4" customHeight="1" x14ac:dyDescent="0.3">
      <c r="A1245" s="142" t="s">
        <v>358</v>
      </c>
      <c r="B1245" s="236"/>
      <c r="C1245" s="236"/>
      <c r="D1245" s="148">
        <v>6.6</v>
      </c>
      <c r="E1245" s="247"/>
      <c r="F1245" s="244"/>
      <c r="G1245" s="243"/>
      <c r="H1245" s="190" t="s">
        <v>80</v>
      </c>
      <c r="I1245" s="192">
        <f>COUNTIF(J1229:J1240,"Yes")/COUNTA(J1229:J1240)</f>
        <v>0</v>
      </c>
      <c r="J1245" s="1"/>
    </row>
    <row r="1246" spans="1:10" s="5" customFormat="1" ht="14.4" customHeight="1" x14ac:dyDescent="0.3">
      <c r="A1246" s="142" t="s">
        <v>358</v>
      </c>
      <c r="B1246" s="236"/>
      <c r="C1246" s="236"/>
      <c r="D1246" s="148">
        <v>6.6</v>
      </c>
      <c r="E1246" s="247"/>
      <c r="F1246" s="244"/>
      <c r="G1246" s="243"/>
      <c r="H1246" s="190" t="s">
        <v>56</v>
      </c>
      <c r="I1246" s="192" t="e">
        <f>COUNTIF(I1229:I1240,"Not Applicable")/COUNTA(I1229:I1240)</f>
        <v>#DIV/0!</v>
      </c>
      <c r="J1246" s="1"/>
    </row>
    <row r="1247" spans="1:10" s="5" customFormat="1" ht="14.4" customHeight="1" x14ac:dyDescent="0.3">
      <c r="A1247" s="142" t="s">
        <v>358</v>
      </c>
      <c r="B1247" s="236"/>
      <c r="C1247" s="236"/>
      <c r="D1247" s="149"/>
      <c r="E1247" s="138"/>
      <c r="F1247" s="119"/>
      <c r="G1247" s="167"/>
      <c r="H1247" s="188"/>
      <c r="I1247" s="193"/>
      <c r="J1247" s="193"/>
    </row>
    <row r="1248" spans="1:10" s="5" customFormat="1" ht="78.599999999999994" customHeight="1" x14ac:dyDescent="0.3">
      <c r="A1248" s="142" t="s">
        <v>358</v>
      </c>
      <c r="B1248" s="236"/>
      <c r="C1248" s="236"/>
      <c r="D1248" s="148">
        <v>6.6</v>
      </c>
      <c r="E1248" s="247" t="s">
        <v>404</v>
      </c>
      <c r="F1248" s="114" t="s">
        <v>405</v>
      </c>
      <c r="G1248" s="168"/>
      <c r="H1248" s="194" t="s">
        <v>59</v>
      </c>
      <c r="I1248" s="1" t="e">
        <f>IF((I1242+I1243+I1246)&gt;=80%,"Yes","No")</f>
        <v>#DIV/0!</v>
      </c>
      <c r="J1248" s="1"/>
    </row>
    <row r="1249" spans="1:10" s="5" customFormat="1" ht="16.2" customHeight="1" x14ac:dyDescent="0.3">
      <c r="A1249" s="142" t="s">
        <v>358</v>
      </c>
      <c r="B1249" s="236"/>
      <c r="C1249" s="236"/>
      <c r="D1249" s="148">
        <v>6.6</v>
      </c>
      <c r="E1249" s="247"/>
      <c r="F1249" s="237"/>
      <c r="G1249" s="240"/>
      <c r="H1249" s="194" t="s">
        <v>61</v>
      </c>
      <c r="I1249" s="1" t="str">
        <f>IF(I1245&gt;0,"Yes","No")</f>
        <v>No</v>
      </c>
      <c r="J1249" s="1"/>
    </row>
    <row r="1250" spans="1:10" s="5" customFormat="1" ht="16.2" customHeight="1" x14ac:dyDescent="0.3">
      <c r="A1250" s="142" t="s">
        <v>358</v>
      </c>
      <c r="B1250" s="236"/>
      <c r="C1250" s="236"/>
      <c r="D1250" s="148">
        <v>6.6</v>
      </c>
      <c r="E1250" s="247"/>
      <c r="F1250" s="238"/>
      <c r="G1250" s="241"/>
      <c r="H1250" s="194" t="s">
        <v>63</v>
      </c>
      <c r="I1250" s="1" t="e">
        <f>IF(AND(I1248="Yes", I1249="No"), "Yes", "No")</f>
        <v>#DIV/0!</v>
      </c>
      <c r="J1250" s="1"/>
    </row>
    <row r="1251" spans="1:10" s="5" customFormat="1" ht="16.2" customHeight="1" x14ac:dyDescent="0.3">
      <c r="A1251" s="142" t="s">
        <v>358</v>
      </c>
      <c r="B1251" s="236"/>
      <c r="C1251" s="236"/>
      <c r="D1251" s="148">
        <v>6.6</v>
      </c>
      <c r="E1251" s="247"/>
      <c r="F1251" s="238"/>
      <c r="G1251" s="241"/>
      <c r="H1251" s="194" t="s">
        <v>65</v>
      </c>
      <c r="I1251" s="1" t="e">
        <f>IF(I1246=100%, "Not Applicable","Applicable")</f>
        <v>#DIV/0!</v>
      </c>
      <c r="J1251" s="1"/>
    </row>
    <row r="1252" spans="1:10" s="5" customFormat="1" ht="16.2" customHeight="1" x14ac:dyDescent="0.3">
      <c r="A1252" s="142" t="s">
        <v>358</v>
      </c>
      <c r="B1252" s="236"/>
      <c r="C1252" s="236"/>
      <c r="D1252" s="148">
        <v>6.6</v>
      </c>
      <c r="E1252" s="247"/>
      <c r="F1252" s="239"/>
      <c r="G1252" s="242"/>
      <c r="H1252" s="194" t="s">
        <v>67</v>
      </c>
      <c r="I1252" s="1" t="e">
        <f>(IF(I1251="Not Applicable","Not Applicable",(IF(AND(I1250="Yes",I1251="Applicable"),"Present","Not Present"))))</f>
        <v>#DIV/0!</v>
      </c>
      <c r="J1252" s="1"/>
    </row>
    <row r="1253" spans="1:10" x14ac:dyDescent="0.3">
      <c r="A1253" s="142" t="s">
        <v>358</v>
      </c>
      <c r="B1253" s="236"/>
      <c r="C1253" s="236"/>
      <c r="D1253" s="149"/>
      <c r="E1253" s="138"/>
      <c r="F1253" s="119"/>
      <c r="G1253" s="167"/>
      <c r="H1253" s="196"/>
      <c r="I1253" s="195"/>
      <c r="J1253" s="189"/>
    </row>
    <row r="1254" spans="1:10" x14ac:dyDescent="0.3">
      <c r="A1254" s="142" t="s">
        <v>358</v>
      </c>
      <c r="B1254" s="145" t="s">
        <v>406</v>
      </c>
      <c r="C1254" s="145"/>
      <c r="D1254" s="146">
        <v>6.7</v>
      </c>
      <c r="E1254" s="135" t="s">
        <v>982</v>
      </c>
      <c r="F1254" s="116" t="s">
        <v>29</v>
      </c>
      <c r="G1254" s="165"/>
      <c r="H1254" s="184"/>
      <c r="I1254" s="185"/>
      <c r="J1254" s="185"/>
    </row>
    <row r="1255" spans="1:10" ht="30" customHeight="1" x14ac:dyDescent="0.3">
      <c r="A1255" s="142" t="s">
        <v>358</v>
      </c>
      <c r="B1255" s="235" t="s">
        <v>406</v>
      </c>
      <c r="C1255" s="235"/>
      <c r="D1255" s="148" t="s">
        <v>407</v>
      </c>
      <c r="E1255" s="248" t="s">
        <v>983</v>
      </c>
      <c r="F1255" s="117" t="s">
        <v>73</v>
      </c>
      <c r="G1255" s="166"/>
      <c r="H1255" s="250" t="s">
        <v>41</v>
      </c>
      <c r="I1255" s="246"/>
      <c r="J1255" s="250" t="str">
        <f>IF(AND(H1255="Yes",I1255="Needs Action"),"Yes","No")</f>
        <v>No</v>
      </c>
    </row>
    <row r="1256" spans="1:10" ht="30" customHeight="1" x14ac:dyDescent="0.3">
      <c r="A1256" s="142" t="s">
        <v>358</v>
      </c>
      <c r="B1256" s="235"/>
      <c r="C1256" s="235"/>
      <c r="D1256" s="148" t="s">
        <v>407</v>
      </c>
      <c r="E1256" s="248"/>
      <c r="F1256" s="117" t="s">
        <v>88</v>
      </c>
      <c r="G1256" s="166"/>
      <c r="H1256" s="250"/>
      <c r="I1256" s="246"/>
      <c r="J1256" s="250"/>
    </row>
    <row r="1257" spans="1:10" x14ac:dyDescent="0.3">
      <c r="A1257" s="142" t="s">
        <v>358</v>
      </c>
      <c r="B1257" s="235" t="s">
        <v>406</v>
      </c>
      <c r="C1257" s="235"/>
      <c r="D1257" s="148" t="s">
        <v>408</v>
      </c>
      <c r="E1257" s="248" t="s">
        <v>984</v>
      </c>
      <c r="F1257" s="117" t="s">
        <v>73</v>
      </c>
      <c r="G1257" s="166"/>
      <c r="H1257" s="250" t="s">
        <v>41</v>
      </c>
      <c r="I1257" s="246"/>
      <c r="J1257" s="250" t="str">
        <f>IF(AND(H1257="Yes",I1257="Needs Action"),"Yes","No")</f>
        <v>No</v>
      </c>
    </row>
    <row r="1258" spans="1:10" x14ac:dyDescent="0.3">
      <c r="A1258" s="142" t="s">
        <v>358</v>
      </c>
      <c r="B1258" s="235"/>
      <c r="C1258" s="235"/>
      <c r="D1258" s="148" t="s">
        <v>408</v>
      </c>
      <c r="E1258" s="248"/>
      <c r="F1258" s="117" t="s">
        <v>88</v>
      </c>
      <c r="G1258" s="166"/>
      <c r="H1258" s="250"/>
      <c r="I1258" s="246"/>
      <c r="J1258" s="250"/>
    </row>
    <row r="1259" spans="1:10" ht="20.399999999999999" x14ac:dyDescent="0.3">
      <c r="A1259" s="142" t="s">
        <v>358</v>
      </c>
      <c r="B1259" s="235"/>
      <c r="C1259" s="235"/>
      <c r="D1259" s="148" t="s">
        <v>408</v>
      </c>
      <c r="E1259" s="248"/>
      <c r="F1259" s="117" t="s">
        <v>44</v>
      </c>
      <c r="G1259" s="166"/>
      <c r="H1259" s="250"/>
      <c r="I1259" s="246"/>
      <c r="J1259" s="250"/>
    </row>
    <row r="1260" spans="1:10" x14ac:dyDescent="0.3">
      <c r="A1260" s="142" t="s">
        <v>358</v>
      </c>
      <c r="B1260" s="235"/>
      <c r="C1260" s="235"/>
      <c r="D1260" s="148" t="s">
        <v>408</v>
      </c>
      <c r="E1260" s="248"/>
      <c r="F1260" s="118" t="s">
        <v>42</v>
      </c>
      <c r="G1260" s="166"/>
      <c r="H1260" s="250"/>
      <c r="I1260" s="246"/>
      <c r="J1260" s="250"/>
    </row>
    <row r="1261" spans="1:10" x14ac:dyDescent="0.3">
      <c r="A1261" s="142" t="s">
        <v>358</v>
      </c>
      <c r="B1261" s="235" t="s">
        <v>406</v>
      </c>
      <c r="C1261" s="235"/>
      <c r="D1261" s="148" t="s">
        <v>409</v>
      </c>
      <c r="E1261" s="248" t="s">
        <v>985</v>
      </c>
      <c r="F1261" s="117" t="s">
        <v>73</v>
      </c>
      <c r="G1261" s="166"/>
      <c r="H1261" s="250" t="s">
        <v>41</v>
      </c>
      <c r="I1261" s="246"/>
      <c r="J1261" s="250" t="str">
        <f>IF(AND(H1261="Yes",I1261="Needs Action"),"Yes","No")</f>
        <v>No</v>
      </c>
    </row>
    <row r="1262" spans="1:10" x14ac:dyDescent="0.3">
      <c r="A1262" s="142" t="s">
        <v>358</v>
      </c>
      <c r="B1262" s="235"/>
      <c r="C1262" s="235"/>
      <c r="D1262" s="148" t="s">
        <v>409</v>
      </c>
      <c r="E1262" s="248"/>
      <c r="F1262" s="117" t="s">
        <v>144</v>
      </c>
      <c r="G1262" s="166"/>
      <c r="H1262" s="250"/>
      <c r="I1262" s="246"/>
      <c r="J1262" s="250"/>
    </row>
    <row r="1263" spans="1:10" x14ac:dyDescent="0.3">
      <c r="A1263" s="142" t="s">
        <v>358</v>
      </c>
      <c r="B1263" s="235"/>
      <c r="C1263" s="235"/>
      <c r="D1263" s="148" t="s">
        <v>409</v>
      </c>
      <c r="E1263" s="248"/>
      <c r="F1263" s="117" t="s">
        <v>192</v>
      </c>
      <c r="G1263" s="166"/>
      <c r="H1263" s="250"/>
      <c r="I1263" s="246"/>
      <c r="J1263" s="250"/>
    </row>
    <row r="1264" spans="1:10" x14ac:dyDescent="0.3">
      <c r="A1264" s="142" t="s">
        <v>358</v>
      </c>
      <c r="B1264" s="235" t="s">
        <v>406</v>
      </c>
      <c r="C1264" s="235"/>
      <c r="D1264" s="148" t="s">
        <v>410</v>
      </c>
      <c r="E1264" s="248" t="s">
        <v>986</v>
      </c>
      <c r="F1264" s="117" t="s">
        <v>73</v>
      </c>
      <c r="G1264" s="166"/>
      <c r="H1264" s="250" t="s">
        <v>41</v>
      </c>
      <c r="I1264" s="246"/>
      <c r="J1264" s="250" t="str">
        <f>IF(AND(H1264="Yes",I1264="Needs Action"),"Yes","No")</f>
        <v>No</v>
      </c>
    </row>
    <row r="1265" spans="1:10" x14ac:dyDescent="0.3">
      <c r="A1265" s="142" t="s">
        <v>358</v>
      </c>
      <c r="B1265" s="235"/>
      <c r="C1265" s="235"/>
      <c r="D1265" s="148" t="s">
        <v>410</v>
      </c>
      <c r="E1265" s="248"/>
      <c r="F1265" s="117" t="s">
        <v>144</v>
      </c>
      <c r="G1265" s="166"/>
      <c r="H1265" s="250"/>
      <c r="I1265" s="246"/>
      <c r="J1265" s="250"/>
    </row>
    <row r="1266" spans="1:10" x14ac:dyDescent="0.3">
      <c r="A1266" s="142" t="s">
        <v>358</v>
      </c>
      <c r="B1266" s="235"/>
      <c r="C1266" s="235"/>
      <c r="D1266" s="148" t="s">
        <v>410</v>
      </c>
      <c r="E1266" s="248"/>
      <c r="F1266" s="117" t="s">
        <v>88</v>
      </c>
      <c r="G1266" s="166"/>
      <c r="H1266" s="250"/>
      <c r="I1266" s="246"/>
      <c r="J1266" s="250"/>
    </row>
    <row r="1267" spans="1:10" x14ac:dyDescent="0.3">
      <c r="A1267" s="142" t="s">
        <v>358</v>
      </c>
      <c r="B1267" s="235"/>
      <c r="C1267" s="235"/>
      <c r="D1267" s="148" t="s">
        <v>410</v>
      </c>
      <c r="E1267" s="248"/>
      <c r="F1267" s="117" t="s">
        <v>84</v>
      </c>
      <c r="G1267" s="166"/>
      <c r="H1267" s="250"/>
      <c r="I1267" s="246"/>
      <c r="J1267" s="250"/>
    </row>
    <row r="1268" spans="1:10" x14ac:dyDescent="0.3">
      <c r="A1268" s="142" t="s">
        <v>358</v>
      </c>
      <c r="B1268" s="235"/>
      <c r="C1268" s="235"/>
      <c r="D1268" s="148" t="s">
        <v>410</v>
      </c>
      <c r="E1268" s="248"/>
      <c r="F1268" s="117" t="s">
        <v>264</v>
      </c>
      <c r="G1268" s="166"/>
      <c r="H1268" s="250"/>
      <c r="I1268" s="246"/>
      <c r="J1268" s="250"/>
    </row>
    <row r="1269" spans="1:10" ht="43.8" customHeight="1" x14ac:dyDescent="0.3">
      <c r="A1269" s="142" t="s">
        <v>358</v>
      </c>
      <c r="B1269" s="235" t="s">
        <v>406</v>
      </c>
      <c r="C1269" s="235"/>
      <c r="D1269" s="148" t="s">
        <v>411</v>
      </c>
      <c r="E1269" s="248" t="s">
        <v>987</v>
      </c>
      <c r="F1269" s="117" t="s">
        <v>144</v>
      </c>
      <c r="G1269" s="166"/>
      <c r="H1269" s="250" t="s">
        <v>41</v>
      </c>
      <c r="I1269" s="246"/>
      <c r="J1269" s="250" t="str">
        <f>IF(AND(H1269="Yes",I1269="Needs Action"),"Yes","No")</f>
        <v>No</v>
      </c>
    </row>
    <row r="1270" spans="1:10" ht="43.8" customHeight="1" x14ac:dyDescent="0.3">
      <c r="A1270" s="142" t="s">
        <v>358</v>
      </c>
      <c r="B1270" s="235"/>
      <c r="C1270" s="235"/>
      <c r="D1270" s="148" t="s">
        <v>411</v>
      </c>
      <c r="E1270" s="248"/>
      <c r="F1270" s="117" t="s">
        <v>379</v>
      </c>
      <c r="G1270" s="166"/>
      <c r="H1270" s="250"/>
      <c r="I1270" s="246"/>
      <c r="J1270" s="250"/>
    </row>
    <row r="1271" spans="1:10" ht="43.8" customHeight="1" x14ac:dyDescent="0.3">
      <c r="A1271" s="142" t="s">
        <v>358</v>
      </c>
      <c r="B1271" s="235"/>
      <c r="C1271" s="235"/>
      <c r="D1271" s="148" t="s">
        <v>411</v>
      </c>
      <c r="E1271" s="248"/>
      <c r="F1271" s="117" t="s">
        <v>388</v>
      </c>
      <c r="G1271" s="166"/>
      <c r="H1271" s="250"/>
      <c r="I1271" s="246"/>
      <c r="J1271" s="250"/>
    </row>
    <row r="1272" spans="1:10" ht="27.6" x14ac:dyDescent="0.3">
      <c r="A1272" s="142" t="s">
        <v>358</v>
      </c>
      <c r="B1272" s="147" t="s">
        <v>406</v>
      </c>
      <c r="C1272" s="147"/>
      <c r="D1272" s="148" t="s">
        <v>412</v>
      </c>
      <c r="E1272" s="136" t="s">
        <v>988</v>
      </c>
      <c r="F1272" s="117" t="s">
        <v>388</v>
      </c>
      <c r="G1272" s="166"/>
      <c r="H1272" s="186" t="s">
        <v>41</v>
      </c>
      <c r="I1272" s="187"/>
      <c r="J1272" s="186" t="str">
        <f>IF(AND(H1272="Yes",I1272="Needs Action"),"Yes","No")</f>
        <v>No</v>
      </c>
    </row>
    <row r="1273" spans="1:10" ht="28.2" customHeight="1" x14ac:dyDescent="0.3">
      <c r="A1273" s="142" t="s">
        <v>358</v>
      </c>
      <c r="B1273" s="235" t="s">
        <v>406</v>
      </c>
      <c r="C1273" s="235"/>
      <c r="D1273" s="148" t="s">
        <v>413</v>
      </c>
      <c r="E1273" s="248" t="s">
        <v>989</v>
      </c>
      <c r="F1273" s="117" t="s">
        <v>144</v>
      </c>
      <c r="G1273" s="166"/>
      <c r="H1273" s="250" t="s">
        <v>41</v>
      </c>
      <c r="I1273" s="246"/>
      <c r="J1273" s="250" t="str">
        <f>IF(AND(H1273="Yes",I1273="Needs Action"),"Yes","No")</f>
        <v>No</v>
      </c>
    </row>
    <row r="1274" spans="1:10" ht="28.2" customHeight="1" x14ac:dyDescent="0.3">
      <c r="A1274" s="142" t="s">
        <v>358</v>
      </c>
      <c r="B1274" s="235"/>
      <c r="C1274" s="235"/>
      <c r="D1274" s="148" t="s">
        <v>413</v>
      </c>
      <c r="E1274" s="248"/>
      <c r="F1274" s="117" t="s">
        <v>192</v>
      </c>
      <c r="G1274" s="166"/>
      <c r="H1274" s="250"/>
      <c r="I1274" s="246"/>
      <c r="J1274" s="250"/>
    </row>
    <row r="1275" spans="1:10" ht="28.2" customHeight="1" x14ac:dyDescent="0.3">
      <c r="A1275" s="142" t="s">
        <v>358</v>
      </c>
      <c r="B1275" s="235"/>
      <c r="C1275" s="235"/>
      <c r="D1275" s="148" t="s">
        <v>413</v>
      </c>
      <c r="E1275" s="248"/>
      <c r="F1275" s="117" t="s">
        <v>414</v>
      </c>
      <c r="G1275" s="166"/>
      <c r="H1275" s="250"/>
      <c r="I1275" s="246"/>
      <c r="J1275" s="250"/>
    </row>
    <row r="1276" spans="1:10" ht="28.2" customHeight="1" x14ac:dyDescent="0.3">
      <c r="A1276" s="142" t="s">
        <v>358</v>
      </c>
      <c r="B1276" s="235"/>
      <c r="C1276" s="235"/>
      <c r="D1276" s="148" t="s">
        <v>413</v>
      </c>
      <c r="E1276" s="248"/>
      <c r="F1276" s="117" t="s">
        <v>88</v>
      </c>
      <c r="G1276" s="166"/>
      <c r="H1276" s="250"/>
      <c r="I1276" s="246"/>
      <c r="J1276" s="250"/>
    </row>
    <row r="1277" spans="1:10" ht="14.4" customHeight="1" x14ac:dyDescent="0.3">
      <c r="A1277" s="142" t="s">
        <v>358</v>
      </c>
      <c r="B1277" s="236"/>
      <c r="C1277" s="236"/>
      <c r="D1277" s="149"/>
      <c r="E1277" s="137"/>
      <c r="F1277" s="119"/>
      <c r="G1277" s="167"/>
      <c r="H1277" s="188"/>
      <c r="I1277" s="189"/>
      <c r="J1277" s="189"/>
    </row>
    <row r="1278" spans="1:10" s="5" customFormat="1" ht="14.4" customHeight="1" x14ac:dyDescent="0.3">
      <c r="A1278" s="142" t="s">
        <v>358</v>
      </c>
      <c r="B1278" s="236"/>
      <c r="C1278" s="236"/>
      <c r="D1278" s="148">
        <v>6.7</v>
      </c>
      <c r="E1278" s="247" t="s">
        <v>415</v>
      </c>
      <c r="F1278" s="244"/>
      <c r="G1278" s="243"/>
      <c r="H1278" s="190" t="s">
        <v>52</v>
      </c>
      <c r="I1278" s="191" t="e">
        <f>COUNTIF(I1255:I1276,"Exceeds")/COUNTA(I1255:I1276)</f>
        <v>#DIV/0!</v>
      </c>
      <c r="J1278" s="1"/>
    </row>
    <row r="1279" spans="1:10" s="5" customFormat="1" ht="14.4" customHeight="1" x14ac:dyDescent="0.3">
      <c r="A1279" s="142" t="s">
        <v>358</v>
      </c>
      <c r="B1279" s="236"/>
      <c r="C1279" s="236"/>
      <c r="D1279" s="148">
        <v>6.7</v>
      </c>
      <c r="E1279" s="247"/>
      <c r="F1279" s="244"/>
      <c r="G1279" s="243"/>
      <c r="H1279" s="190" t="s">
        <v>53</v>
      </c>
      <c r="I1279" s="191" t="e">
        <f>COUNTIF(I1255:I1276,"Meets")/COUNTA(I1255:I1276)</f>
        <v>#DIV/0!</v>
      </c>
      <c r="J1279" s="1"/>
    </row>
    <row r="1280" spans="1:10" s="5" customFormat="1" ht="14.4" customHeight="1" x14ac:dyDescent="0.3">
      <c r="A1280" s="142" t="s">
        <v>358</v>
      </c>
      <c r="B1280" s="236"/>
      <c r="C1280" s="236"/>
      <c r="D1280" s="148">
        <v>6.7</v>
      </c>
      <c r="E1280" s="247"/>
      <c r="F1280" s="244"/>
      <c r="G1280" s="243"/>
      <c r="H1280" s="190" t="s">
        <v>54</v>
      </c>
      <c r="I1280" s="191" t="e">
        <f>COUNTIF(I1255:I1276,"Needs Action")/COUNTA(I1255:I1276)</f>
        <v>#DIV/0!</v>
      </c>
      <c r="J1280" s="1"/>
    </row>
    <row r="1281" spans="1:10" s="5" customFormat="1" ht="14.4" customHeight="1" x14ac:dyDescent="0.3">
      <c r="A1281" s="142" t="s">
        <v>358</v>
      </c>
      <c r="B1281" s="236"/>
      <c r="C1281" s="236"/>
      <c r="D1281" s="148">
        <v>6.7</v>
      </c>
      <c r="E1281" s="247"/>
      <c r="F1281" s="244"/>
      <c r="G1281" s="243"/>
      <c r="H1281" s="190" t="s">
        <v>80</v>
      </c>
      <c r="I1281" s="192">
        <f>COUNTIF(J1255:J1276,"Yes")/COUNTA(J1255:J1276)</f>
        <v>0</v>
      </c>
      <c r="J1281" s="1"/>
    </row>
    <row r="1282" spans="1:10" s="5" customFormat="1" ht="14.4" customHeight="1" x14ac:dyDescent="0.3">
      <c r="A1282" s="142" t="s">
        <v>358</v>
      </c>
      <c r="B1282" s="236"/>
      <c r="C1282" s="236"/>
      <c r="D1282" s="148">
        <v>6.7</v>
      </c>
      <c r="E1282" s="247"/>
      <c r="F1282" s="244"/>
      <c r="G1282" s="243"/>
      <c r="H1282" s="190" t="s">
        <v>56</v>
      </c>
      <c r="I1282" s="192" t="e">
        <f>COUNTIF(I1255:I1276,"Not Applicable")/COUNTA(I1255:I1276)</f>
        <v>#DIV/0!</v>
      </c>
      <c r="J1282" s="1"/>
    </row>
    <row r="1283" spans="1:10" s="5" customFormat="1" ht="14.4" customHeight="1" x14ac:dyDescent="0.3">
      <c r="A1283" s="142" t="s">
        <v>358</v>
      </c>
      <c r="B1283" s="236"/>
      <c r="C1283" s="236"/>
      <c r="D1283" s="149"/>
      <c r="E1283" s="138"/>
      <c r="F1283" s="119"/>
      <c r="G1283" s="167"/>
      <c r="H1283" s="188"/>
      <c r="I1283" s="193"/>
      <c r="J1283" s="193"/>
    </row>
    <row r="1284" spans="1:10" s="5" customFormat="1" ht="78.599999999999994" customHeight="1" x14ac:dyDescent="0.3">
      <c r="A1284" s="142" t="s">
        <v>358</v>
      </c>
      <c r="B1284" s="236"/>
      <c r="C1284" s="236"/>
      <c r="D1284" s="148">
        <v>6.7</v>
      </c>
      <c r="E1284" s="247" t="s">
        <v>416</v>
      </c>
      <c r="F1284" s="114" t="s">
        <v>417</v>
      </c>
      <c r="G1284" s="168"/>
      <c r="H1284" s="194" t="s">
        <v>59</v>
      </c>
      <c r="I1284" s="1" t="e">
        <f>IF((I1278+I1279+I1282)&gt;=80%,"Yes","No")</f>
        <v>#DIV/0!</v>
      </c>
      <c r="J1284" s="1"/>
    </row>
    <row r="1285" spans="1:10" s="5" customFormat="1" ht="16.2" customHeight="1" x14ac:dyDescent="0.3">
      <c r="A1285" s="142" t="s">
        <v>358</v>
      </c>
      <c r="B1285" s="236"/>
      <c r="C1285" s="236"/>
      <c r="D1285" s="148">
        <v>6.7</v>
      </c>
      <c r="E1285" s="247"/>
      <c r="F1285" s="237"/>
      <c r="G1285" s="240"/>
      <c r="H1285" s="194" t="s">
        <v>61</v>
      </c>
      <c r="I1285" s="1" t="str">
        <f>IF(I1281&gt;0,"Yes","No")</f>
        <v>No</v>
      </c>
      <c r="J1285" s="1"/>
    </row>
    <row r="1286" spans="1:10" s="5" customFormat="1" ht="16.2" customHeight="1" x14ac:dyDescent="0.3">
      <c r="A1286" s="142" t="s">
        <v>358</v>
      </c>
      <c r="B1286" s="236"/>
      <c r="C1286" s="236"/>
      <c r="D1286" s="148">
        <v>6.7</v>
      </c>
      <c r="E1286" s="247"/>
      <c r="F1286" s="238"/>
      <c r="G1286" s="241"/>
      <c r="H1286" s="194" t="s">
        <v>63</v>
      </c>
      <c r="I1286" s="1" t="e">
        <f>IF(AND(I1284="Yes", I1285="No"), "Yes", "No")</f>
        <v>#DIV/0!</v>
      </c>
      <c r="J1286" s="1"/>
    </row>
    <row r="1287" spans="1:10" s="5" customFormat="1" ht="16.2" customHeight="1" x14ac:dyDescent="0.3">
      <c r="A1287" s="142" t="s">
        <v>358</v>
      </c>
      <c r="B1287" s="236"/>
      <c r="C1287" s="236"/>
      <c r="D1287" s="148">
        <v>6.7</v>
      </c>
      <c r="E1287" s="247"/>
      <c r="F1287" s="238"/>
      <c r="G1287" s="241"/>
      <c r="H1287" s="194" t="s">
        <v>65</v>
      </c>
      <c r="I1287" s="1" t="e">
        <f>IF(I1282=100%, "Not Applicable","Applicable")</f>
        <v>#DIV/0!</v>
      </c>
      <c r="J1287" s="1"/>
    </row>
    <row r="1288" spans="1:10" s="5" customFormat="1" ht="16.2" customHeight="1" x14ac:dyDescent="0.3">
      <c r="A1288" s="142" t="s">
        <v>358</v>
      </c>
      <c r="B1288" s="236"/>
      <c r="C1288" s="236"/>
      <c r="D1288" s="148">
        <v>6.7</v>
      </c>
      <c r="E1288" s="247"/>
      <c r="F1288" s="239"/>
      <c r="G1288" s="242"/>
      <c r="H1288" s="194" t="s">
        <v>67</v>
      </c>
      <c r="I1288" s="1" t="e">
        <f>(IF(I1287="Not Applicable","Not Applicable",(IF(AND(I1286="Yes",I1287="Applicable"),"Present","Not Present"))))</f>
        <v>#DIV/0!</v>
      </c>
      <c r="J1288" s="1"/>
    </row>
    <row r="1289" spans="1:10" ht="16.2" customHeight="1" x14ac:dyDescent="0.3">
      <c r="A1289" s="142" t="s">
        <v>358</v>
      </c>
      <c r="B1289" s="236"/>
      <c r="C1289" s="236"/>
      <c r="D1289" s="149"/>
      <c r="E1289" s="138"/>
      <c r="F1289" s="119"/>
      <c r="G1289" s="167"/>
      <c r="H1289" s="196"/>
      <c r="I1289" s="195"/>
      <c r="J1289" s="189"/>
    </row>
    <row r="1290" spans="1:10" ht="27.6" x14ac:dyDescent="0.3">
      <c r="A1290" s="142" t="s">
        <v>358</v>
      </c>
      <c r="B1290" s="145" t="s">
        <v>406</v>
      </c>
      <c r="C1290" s="145"/>
      <c r="D1290" s="146">
        <v>6.8</v>
      </c>
      <c r="E1290" s="135" t="s">
        <v>990</v>
      </c>
      <c r="F1290" s="116" t="s">
        <v>29</v>
      </c>
      <c r="G1290" s="170"/>
      <c r="H1290" s="184"/>
      <c r="I1290" s="185"/>
      <c r="J1290" s="185"/>
    </row>
    <row r="1291" spans="1:10" x14ac:dyDescent="0.3">
      <c r="A1291" s="142" t="s">
        <v>358</v>
      </c>
      <c r="B1291" s="235" t="s">
        <v>406</v>
      </c>
      <c r="C1291" s="235"/>
      <c r="D1291" s="148" t="s">
        <v>418</v>
      </c>
      <c r="E1291" s="248" t="s">
        <v>991</v>
      </c>
      <c r="F1291" s="117" t="s">
        <v>144</v>
      </c>
      <c r="G1291" s="166"/>
      <c r="H1291" s="250" t="s">
        <v>41</v>
      </c>
      <c r="I1291" s="246"/>
      <c r="J1291" s="250" t="str">
        <f>IF(AND(H1291="Yes",I1291="Needs Action"),"Yes","No")</f>
        <v>No</v>
      </c>
    </row>
    <row r="1292" spans="1:10" x14ac:dyDescent="0.3">
      <c r="A1292" s="142" t="s">
        <v>358</v>
      </c>
      <c r="B1292" s="235"/>
      <c r="C1292" s="235"/>
      <c r="D1292" s="148" t="s">
        <v>418</v>
      </c>
      <c r="E1292" s="248"/>
      <c r="F1292" s="117" t="s">
        <v>167</v>
      </c>
      <c r="G1292" s="166"/>
      <c r="H1292" s="250"/>
      <c r="I1292" s="246"/>
      <c r="J1292" s="250"/>
    </row>
    <row r="1293" spans="1:10" x14ac:dyDescent="0.3">
      <c r="A1293" s="142" t="s">
        <v>358</v>
      </c>
      <c r="B1293" s="235"/>
      <c r="C1293" s="235"/>
      <c r="D1293" s="148" t="s">
        <v>418</v>
      </c>
      <c r="E1293" s="248"/>
      <c r="F1293" s="117" t="s">
        <v>264</v>
      </c>
      <c r="G1293" s="166"/>
      <c r="H1293" s="250"/>
      <c r="I1293" s="246"/>
      <c r="J1293" s="250"/>
    </row>
    <row r="1294" spans="1:10" x14ac:dyDescent="0.3">
      <c r="A1294" s="142" t="s">
        <v>358</v>
      </c>
      <c r="B1294" s="235"/>
      <c r="C1294" s="235"/>
      <c r="D1294" s="148" t="s">
        <v>418</v>
      </c>
      <c r="E1294" s="248"/>
      <c r="F1294" s="117" t="s">
        <v>45</v>
      </c>
      <c r="G1294" s="166"/>
      <c r="H1294" s="250"/>
      <c r="I1294" s="246"/>
      <c r="J1294" s="250"/>
    </row>
    <row r="1295" spans="1:10" x14ac:dyDescent="0.3">
      <c r="A1295" s="142" t="s">
        <v>358</v>
      </c>
      <c r="B1295" s="235" t="s">
        <v>406</v>
      </c>
      <c r="C1295" s="235"/>
      <c r="D1295" s="148" t="s">
        <v>419</v>
      </c>
      <c r="E1295" s="248" t="s">
        <v>992</v>
      </c>
      <c r="F1295" s="117" t="s">
        <v>264</v>
      </c>
      <c r="G1295" s="166"/>
      <c r="H1295" s="250" t="s">
        <v>41</v>
      </c>
      <c r="I1295" s="246"/>
      <c r="J1295" s="250" t="str">
        <f>IF(AND(H1295="Yes",I1295="Needs Action"),"Yes","No")</f>
        <v>No</v>
      </c>
    </row>
    <row r="1296" spans="1:10" x14ac:dyDescent="0.3">
      <c r="A1296" s="142" t="s">
        <v>358</v>
      </c>
      <c r="B1296" s="235"/>
      <c r="C1296" s="235"/>
      <c r="D1296" s="148" t="s">
        <v>419</v>
      </c>
      <c r="E1296" s="248"/>
      <c r="F1296" s="117" t="s">
        <v>40</v>
      </c>
      <c r="G1296" s="166"/>
      <c r="H1296" s="250"/>
      <c r="I1296" s="246"/>
      <c r="J1296" s="250"/>
    </row>
    <row r="1297" spans="1:10" x14ac:dyDescent="0.3">
      <c r="A1297" s="142" t="s">
        <v>358</v>
      </c>
      <c r="B1297" s="235"/>
      <c r="C1297" s="235"/>
      <c r="D1297" s="148" t="s">
        <v>419</v>
      </c>
      <c r="E1297" s="248"/>
      <c r="F1297" s="117" t="s">
        <v>88</v>
      </c>
      <c r="G1297" s="166"/>
      <c r="H1297" s="250"/>
      <c r="I1297" s="246"/>
      <c r="J1297" s="250"/>
    </row>
    <row r="1298" spans="1:10" x14ac:dyDescent="0.3">
      <c r="A1298" s="142" t="s">
        <v>358</v>
      </c>
      <c r="B1298" s="235"/>
      <c r="C1298" s="235"/>
      <c r="D1298" s="148" t="s">
        <v>419</v>
      </c>
      <c r="E1298" s="248"/>
      <c r="F1298" s="117" t="s">
        <v>167</v>
      </c>
      <c r="G1298" s="166"/>
      <c r="H1298" s="250"/>
      <c r="I1298" s="246"/>
      <c r="J1298" s="250"/>
    </row>
    <row r="1299" spans="1:10" x14ac:dyDescent="0.3">
      <c r="A1299" s="142" t="s">
        <v>358</v>
      </c>
      <c r="B1299" s="235"/>
      <c r="C1299" s="235"/>
      <c r="D1299" s="148" t="s">
        <v>419</v>
      </c>
      <c r="E1299" s="248"/>
      <c r="F1299" s="117" t="s">
        <v>45</v>
      </c>
      <c r="G1299" s="166"/>
      <c r="H1299" s="250"/>
      <c r="I1299" s="246"/>
      <c r="J1299" s="250"/>
    </row>
    <row r="1300" spans="1:10" ht="21" customHeight="1" x14ac:dyDescent="0.3">
      <c r="A1300" s="142" t="s">
        <v>358</v>
      </c>
      <c r="B1300" s="235" t="s">
        <v>406</v>
      </c>
      <c r="C1300" s="235"/>
      <c r="D1300" s="148" t="s">
        <v>420</v>
      </c>
      <c r="E1300" s="248" t="s">
        <v>993</v>
      </c>
      <c r="F1300" s="117" t="s">
        <v>84</v>
      </c>
      <c r="G1300" s="166"/>
      <c r="H1300" s="250" t="s">
        <v>41</v>
      </c>
      <c r="I1300" s="246"/>
      <c r="J1300" s="250" t="str">
        <f>IF(AND(H1300="Yes",I1300="Needs Action"),"Yes","No")</f>
        <v>No</v>
      </c>
    </row>
    <row r="1301" spans="1:10" ht="21" customHeight="1" x14ac:dyDescent="0.3">
      <c r="A1301" s="142" t="s">
        <v>358</v>
      </c>
      <c r="B1301" s="235"/>
      <c r="C1301" s="235"/>
      <c r="D1301" s="148" t="s">
        <v>420</v>
      </c>
      <c r="E1301" s="248"/>
      <c r="F1301" s="117" t="s">
        <v>264</v>
      </c>
      <c r="G1301" s="166"/>
      <c r="H1301" s="250"/>
      <c r="I1301" s="246"/>
      <c r="J1301" s="250"/>
    </row>
    <row r="1302" spans="1:10" ht="29.4" customHeight="1" x14ac:dyDescent="0.3">
      <c r="A1302" s="142" t="s">
        <v>358</v>
      </c>
      <c r="B1302" s="235" t="s">
        <v>406</v>
      </c>
      <c r="C1302" s="235"/>
      <c r="D1302" s="148" t="s">
        <v>421</v>
      </c>
      <c r="E1302" s="248" t="s">
        <v>994</v>
      </c>
      <c r="F1302" s="117" t="s">
        <v>162</v>
      </c>
      <c r="G1302" s="166"/>
      <c r="H1302" s="250" t="s">
        <v>41</v>
      </c>
      <c r="I1302" s="246"/>
      <c r="J1302" s="250" t="str">
        <f>IF(AND(H1302="Yes",I1302="Needs Action"),"Yes","No")</f>
        <v>No</v>
      </c>
    </row>
    <row r="1303" spans="1:10" ht="29.4" customHeight="1" x14ac:dyDescent="0.3">
      <c r="A1303" s="142" t="s">
        <v>358</v>
      </c>
      <c r="B1303" s="235"/>
      <c r="C1303" s="235"/>
      <c r="D1303" s="148" t="s">
        <v>421</v>
      </c>
      <c r="E1303" s="248"/>
      <c r="F1303" s="117" t="s">
        <v>264</v>
      </c>
      <c r="G1303" s="166"/>
      <c r="H1303" s="250"/>
      <c r="I1303" s="246"/>
      <c r="J1303" s="250"/>
    </row>
    <row r="1304" spans="1:10" ht="14.4" customHeight="1" x14ac:dyDescent="0.3">
      <c r="A1304" s="142" t="s">
        <v>358</v>
      </c>
      <c r="B1304" s="236"/>
      <c r="C1304" s="236"/>
      <c r="D1304" s="149"/>
      <c r="E1304" s="137"/>
      <c r="F1304" s="119"/>
      <c r="G1304" s="167"/>
      <c r="H1304" s="188"/>
      <c r="I1304" s="189"/>
      <c r="J1304" s="189"/>
    </row>
    <row r="1305" spans="1:10" s="5" customFormat="1" ht="14.4" customHeight="1" x14ac:dyDescent="0.3">
      <c r="A1305" s="142" t="s">
        <v>358</v>
      </c>
      <c r="B1305" s="236"/>
      <c r="C1305" s="236"/>
      <c r="D1305" s="148">
        <v>6.8</v>
      </c>
      <c r="E1305" s="247" t="s">
        <v>422</v>
      </c>
      <c r="F1305" s="244"/>
      <c r="G1305" s="243"/>
      <c r="H1305" s="190" t="s">
        <v>52</v>
      </c>
      <c r="I1305" s="191" t="e">
        <f>COUNTIF(I1291:I1303,"Exceeds")/COUNTA(I1291:I1303)</f>
        <v>#DIV/0!</v>
      </c>
      <c r="J1305" s="1"/>
    </row>
    <row r="1306" spans="1:10" s="5" customFormat="1" ht="14.4" customHeight="1" x14ac:dyDescent="0.3">
      <c r="A1306" s="142" t="s">
        <v>358</v>
      </c>
      <c r="B1306" s="236"/>
      <c r="C1306" s="236"/>
      <c r="D1306" s="148">
        <v>6.8</v>
      </c>
      <c r="E1306" s="247"/>
      <c r="F1306" s="244"/>
      <c r="G1306" s="243"/>
      <c r="H1306" s="190" t="s">
        <v>53</v>
      </c>
      <c r="I1306" s="191" t="e">
        <f>COUNTIF(I1291:I1303,"Meets")/COUNTA(I1291:I1303)</f>
        <v>#DIV/0!</v>
      </c>
      <c r="J1306" s="1"/>
    </row>
    <row r="1307" spans="1:10" s="5" customFormat="1" ht="14.4" customHeight="1" x14ac:dyDescent="0.3">
      <c r="A1307" s="142" t="s">
        <v>358</v>
      </c>
      <c r="B1307" s="236"/>
      <c r="C1307" s="236"/>
      <c r="D1307" s="148">
        <v>6.8</v>
      </c>
      <c r="E1307" s="247"/>
      <c r="F1307" s="244"/>
      <c r="G1307" s="243"/>
      <c r="H1307" s="190" t="s">
        <v>54</v>
      </c>
      <c r="I1307" s="191" t="e">
        <f>COUNTIF(I1291:I1303,"Needs Action")/COUNTA(I1291:I1303)</f>
        <v>#DIV/0!</v>
      </c>
      <c r="J1307" s="1"/>
    </row>
    <row r="1308" spans="1:10" s="5" customFormat="1" ht="14.4" customHeight="1" x14ac:dyDescent="0.3">
      <c r="A1308" s="142" t="s">
        <v>358</v>
      </c>
      <c r="B1308" s="236"/>
      <c r="C1308" s="236"/>
      <c r="D1308" s="148">
        <v>6.8</v>
      </c>
      <c r="E1308" s="247"/>
      <c r="F1308" s="244"/>
      <c r="G1308" s="243"/>
      <c r="H1308" s="190" t="s">
        <v>80</v>
      </c>
      <c r="I1308" s="192">
        <f>COUNTIF(J1291:J1303,"Yes")/COUNTA(J1291:J1303)</f>
        <v>0</v>
      </c>
      <c r="J1308" s="1"/>
    </row>
    <row r="1309" spans="1:10" s="5" customFormat="1" ht="14.4" customHeight="1" x14ac:dyDescent="0.3">
      <c r="A1309" s="142" t="s">
        <v>358</v>
      </c>
      <c r="B1309" s="236"/>
      <c r="C1309" s="236"/>
      <c r="D1309" s="148">
        <v>6.8</v>
      </c>
      <c r="E1309" s="247"/>
      <c r="F1309" s="244"/>
      <c r="G1309" s="243"/>
      <c r="H1309" s="190" t="s">
        <v>56</v>
      </c>
      <c r="I1309" s="192" t="e">
        <f>COUNTIF(I1291:I1303,"Not Applicable")/COUNTA(I1291:I1303)</f>
        <v>#DIV/0!</v>
      </c>
      <c r="J1309" s="1"/>
    </row>
    <row r="1310" spans="1:10" s="5" customFormat="1" ht="14.4" customHeight="1" x14ac:dyDescent="0.3">
      <c r="A1310" s="142" t="s">
        <v>358</v>
      </c>
      <c r="B1310" s="236"/>
      <c r="C1310" s="236"/>
      <c r="D1310" s="149"/>
      <c r="E1310" s="138"/>
      <c r="F1310" s="119"/>
      <c r="G1310" s="167"/>
      <c r="H1310" s="188"/>
      <c r="I1310" s="193"/>
      <c r="J1310" s="193"/>
    </row>
    <row r="1311" spans="1:10" s="5" customFormat="1" ht="80.400000000000006" customHeight="1" x14ac:dyDescent="0.3">
      <c r="A1311" s="142" t="s">
        <v>358</v>
      </c>
      <c r="B1311" s="236"/>
      <c r="C1311" s="236"/>
      <c r="D1311" s="148">
        <v>6.8</v>
      </c>
      <c r="E1311" s="247" t="s">
        <v>423</v>
      </c>
      <c r="F1311" s="114" t="s">
        <v>424</v>
      </c>
      <c r="G1311" s="168"/>
      <c r="H1311" s="194" t="s">
        <v>59</v>
      </c>
      <c r="I1311" s="1" t="e">
        <f>IF((I1305+I1306+I1309)&gt;=80%,"Yes","No")</f>
        <v>#DIV/0!</v>
      </c>
      <c r="J1311" s="1"/>
    </row>
    <row r="1312" spans="1:10" s="5" customFormat="1" ht="16.2" customHeight="1" x14ac:dyDescent="0.3">
      <c r="A1312" s="142" t="s">
        <v>358</v>
      </c>
      <c r="B1312" s="236"/>
      <c r="C1312" s="236"/>
      <c r="D1312" s="148">
        <v>6.8</v>
      </c>
      <c r="E1312" s="247"/>
      <c r="F1312" s="237"/>
      <c r="G1312" s="240"/>
      <c r="H1312" s="194" t="s">
        <v>61</v>
      </c>
      <c r="I1312" s="1" t="str">
        <f>IF(I1308&gt;0,"Yes","No")</f>
        <v>No</v>
      </c>
      <c r="J1312" s="1"/>
    </row>
    <row r="1313" spans="1:10" s="5" customFormat="1" ht="16.2" customHeight="1" x14ac:dyDescent="0.3">
      <c r="A1313" s="142" t="s">
        <v>358</v>
      </c>
      <c r="B1313" s="236"/>
      <c r="C1313" s="236"/>
      <c r="D1313" s="148">
        <v>6.8</v>
      </c>
      <c r="E1313" s="247"/>
      <c r="F1313" s="238"/>
      <c r="G1313" s="241"/>
      <c r="H1313" s="194" t="s">
        <v>63</v>
      </c>
      <c r="I1313" s="1" t="e">
        <f>IF(AND(I1311="Yes", I1312="No"), "Yes", "No")</f>
        <v>#DIV/0!</v>
      </c>
      <c r="J1313" s="1"/>
    </row>
    <row r="1314" spans="1:10" s="5" customFormat="1" ht="16.2" customHeight="1" x14ac:dyDescent="0.3">
      <c r="A1314" s="142" t="s">
        <v>358</v>
      </c>
      <c r="B1314" s="236"/>
      <c r="C1314" s="236"/>
      <c r="D1314" s="148">
        <v>6.8</v>
      </c>
      <c r="E1314" s="247"/>
      <c r="F1314" s="238"/>
      <c r="G1314" s="241"/>
      <c r="H1314" s="194" t="s">
        <v>65</v>
      </c>
      <c r="I1314" s="1" t="e">
        <f>IF(I1309=100%, "Not Applicable","Applicable")</f>
        <v>#DIV/0!</v>
      </c>
      <c r="J1314" s="1"/>
    </row>
    <row r="1315" spans="1:10" s="5" customFormat="1" ht="16.2" customHeight="1" x14ac:dyDescent="0.3">
      <c r="A1315" s="142" t="s">
        <v>358</v>
      </c>
      <c r="B1315" s="236"/>
      <c r="C1315" s="236"/>
      <c r="D1315" s="148">
        <v>6.8</v>
      </c>
      <c r="E1315" s="247"/>
      <c r="F1315" s="239"/>
      <c r="G1315" s="242"/>
      <c r="H1315" s="194" t="s">
        <v>67</v>
      </c>
      <c r="I1315" s="1" t="e">
        <f>(IF(I1314="Not Applicable","Not Applicable",(IF(AND(I1313="Yes",I1314="Applicable"),"Present","Not Present"))))</f>
        <v>#DIV/0!</v>
      </c>
      <c r="J1315" s="1"/>
    </row>
    <row r="1316" spans="1:10" x14ac:dyDescent="0.3">
      <c r="A1316" s="142" t="s">
        <v>358</v>
      </c>
      <c r="B1316" s="236"/>
      <c r="C1316" s="236"/>
      <c r="D1316" s="149"/>
      <c r="E1316" s="138"/>
      <c r="F1316" s="119"/>
      <c r="G1316" s="167"/>
      <c r="H1316" s="196"/>
      <c r="I1316" s="195"/>
      <c r="J1316" s="189"/>
    </row>
    <row r="1317" spans="1:10" ht="41.4" x14ac:dyDescent="0.3">
      <c r="A1317" s="142" t="s">
        <v>358</v>
      </c>
      <c r="B1317" s="145" t="s">
        <v>425</v>
      </c>
      <c r="C1317" s="145"/>
      <c r="D1317" s="146">
        <v>6.9</v>
      </c>
      <c r="E1317" s="135" t="s">
        <v>995</v>
      </c>
      <c r="F1317" s="116" t="s">
        <v>29</v>
      </c>
      <c r="G1317" s="170"/>
      <c r="H1317" s="184"/>
      <c r="I1317" s="185"/>
      <c r="J1317" s="185"/>
    </row>
    <row r="1318" spans="1:10" ht="59.4" customHeight="1" x14ac:dyDescent="0.3">
      <c r="A1318" s="142" t="s">
        <v>358</v>
      </c>
      <c r="B1318" s="147" t="s">
        <v>425</v>
      </c>
      <c r="C1318" s="147"/>
      <c r="D1318" s="148" t="s">
        <v>426</v>
      </c>
      <c r="E1318" s="136" t="s">
        <v>996</v>
      </c>
      <c r="F1318" s="117" t="s">
        <v>73</v>
      </c>
      <c r="G1318" s="166"/>
      <c r="H1318" s="186" t="s">
        <v>41</v>
      </c>
      <c r="I1318" s="187"/>
      <c r="J1318" s="186" t="str">
        <f>IF(AND(H1318="Yes",I1318="Needs Action"),"Yes","No")</f>
        <v>No</v>
      </c>
    </row>
    <row r="1319" spans="1:10" x14ac:dyDescent="0.3">
      <c r="A1319" s="142" t="s">
        <v>358</v>
      </c>
      <c r="B1319" s="235" t="s">
        <v>425</v>
      </c>
      <c r="C1319" s="235"/>
      <c r="D1319" s="148" t="s">
        <v>427</v>
      </c>
      <c r="E1319" s="248" t="s">
        <v>997</v>
      </c>
      <c r="F1319" s="117" t="s">
        <v>73</v>
      </c>
      <c r="G1319" s="166"/>
      <c r="H1319" s="250" t="s">
        <v>41</v>
      </c>
      <c r="I1319" s="246"/>
      <c r="J1319" s="250" t="str">
        <f>IF(AND(H1319="Yes",I1319="Needs Action"),"Yes","No")</f>
        <v>No</v>
      </c>
    </row>
    <row r="1320" spans="1:10" x14ac:dyDescent="0.3">
      <c r="A1320" s="142" t="s">
        <v>358</v>
      </c>
      <c r="B1320" s="235"/>
      <c r="C1320" s="235"/>
      <c r="D1320" s="148" t="s">
        <v>427</v>
      </c>
      <c r="E1320" s="248"/>
      <c r="F1320" s="117" t="s">
        <v>84</v>
      </c>
      <c r="G1320" s="166"/>
      <c r="H1320" s="250"/>
      <c r="I1320" s="246"/>
      <c r="J1320" s="250"/>
    </row>
    <row r="1321" spans="1:10" ht="27.6" x14ac:dyDescent="0.3">
      <c r="A1321" s="142" t="s">
        <v>358</v>
      </c>
      <c r="B1321" s="147" t="s">
        <v>425</v>
      </c>
      <c r="C1321" s="147"/>
      <c r="D1321" s="148" t="s">
        <v>428</v>
      </c>
      <c r="E1321" s="136" t="s">
        <v>998</v>
      </c>
      <c r="F1321" s="117" t="s">
        <v>73</v>
      </c>
      <c r="G1321" s="166"/>
      <c r="H1321" s="186" t="s">
        <v>41</v>
      </c>
      <c r="I1321" s="187"/>
      <c r="J1321" s="186" t="str">
        <f>IF(AND(H1321="Yes",I1321="Needs Action"),"Yes","No")</f>
        <v>No</v>
      </c>
    </row>
    <row r="1322" spans="1:10" ht="20.399999999999999" customHeight="1" x14ac:dyDescent="0.3">
      <c r="A1322" s="142" t="s">
        <v>358</v>
      </c>
      <c r="B1322" s="147" t="s">
        <v>425</v>
      </c>
      <c r="C1322" s="147"/>
      <c r="D1322" s="148" t="s">
        <v>429</v>
      </c>
      <c r="E1322" s="136" t="s">
        <v>999</v>
      </c>
      <c r="F1322" s="117" t="s">
        <v>388</v>
      </c>
      <c r="G1322" s="166"/>
      <c r="H1322" s="186" t="s">
        <v>41</v>
      </c>
      <c r="I1322" s="187"/>
      <c r="J1322" s="186" t="str">
        <f>IF(AND(H1322="Yes",I1322="Needs Action"),"Yes","No")</f>
        <v>No</v>
      </c>
    </row>
    <row r="1323" spans="1:10" x14ac:dyDescent="0.3">
      <c r="A1323" s="142" t="s">
        <v>358</v>
      </c>
      <c r="B1323" s="235" t="s">
        <v>425</v>
      </c>
      <c r="C1323" s="235"/>
      <c r="D1323" s="148" t="s">
        <v>430</v>
      </c>
      <c r="E1323" s="248" t="s">
        <v>1000</v>
      </c>
      <c r="F1323" s="117" t="s">
        <v>73</v>
      </c>
      <c r="G1323" s="166"/>
      <c r="H1323" s="250" t="s">
        <v>41</v>
      </c>
      <c r="I1323" s="246"/>
      <c r="J1323" s="250" t="str">
        <f>IF(AND(H1323="Yes",I1323="Needs Action"),"Yes","No")</f>
        <v>No</v>
      </c>
    </row>
    <row r="1324" spans="1:10" x14ac:dyDescent="0.3">
      <c r="A1324" s="142" t="s">
        <v>358</v>
      </c>
      <c r="B1324" s="235"/>
      <c r="C1324" s="235"/>
      <c r="D1324" s="148" t="s">
        <v>430</v>
      </c>
      <c r="E1324" s="248"/>
      <c r="F1324" s="117" t="s">
        <v>88</v>
      </c>
      <c r="G1324" s="166"/>
      <c r="H1324" s="250"/>
      <c r="I1324" s="246"/>
      <c r="J1324" s="250"/>
    </row>
    <row r="1325" spans="1:10" x14ac:dyDescent="0.3">
      <c r="A1325" s="142" t="s">
        <v>358</v>
      </c>
      <c r="B1325" s="235"/>
      <c r="C1325" s="235"/>
      <c r="D1325" s="148" t="s">
        <v>430</v>
      </c>
      <c r="E1325" s="248"/>
      <c r="F1325" s="117" t="s">
        <v>278</v>
      </c>
      <c r="G1325" s="166"/>
      <c r="H1325" s="250"/>
      <c r="I1325" s="246"/>
      <c r="J1325" s="250"/>
    </row>
    <row r="1326" spans="1:10" ht="20.399999999999999" x14ac:dyDescent="0.3">
      <c r="A1326" s="142" t="s">
        <v>358</v>
      </c>
      <c r="B1326" s="235"/>
      <c r="C1326" s="235"/>
      <c r="D1326" s="148" t="s">
        <v>430</v>
      </c>
      <c r="E1326" s="248"/>
      <c r="F1326" s="117" t="s">
        <v>44</v>
      </c>
      <c r="G1326" s="166"/>
      <c r="H1326" s="250"/>
      <c r="I1326" s="246"/>
      <c r="J1326" s="250"/>
    </row>
    <row r="1327" spans="1:10" x14ac:dyDescent="0.3">
      <c r="A1327" s="142" t="s">
        <v>358</v>
      </c>
      <c r="B1327" s="235" t="s">
        <v>425</v>
      </c>
      <c r="C1327" s="235"/>
      <c r="D1327" s="148" t="s">
        <v>431</v>
      </c>
      <c r="E1327" s="248" t="s">
        <v>1001</v>
      </c>
      <c r="F1327" s="117" t="s">
        <v>73</v>
      </c>
      <c r="G1327" s="166"/>
      <c r="H1327" s="250" t="s">
        <v>41</v>
      </c>
      <c r="I1327" s="246"/>
      <c r="J1327" s="250" t="str">
        <f>IF(AND(H1327="Yes",I1327="Needs Action"),"Yes","No")</f>
        <v>No</v>
      </c>
    </row>
    <row r="1328" spans="1:10" x14ac:dyDescent="0.3">
      <c r="A1328" s="142" t="s">
        <v>358</v>
      </c>
      <c r="B1328" s="235"/>
      <c r="C1328" s="235"/>
      <c r="D1328" s="148" t="s">
        <v>431</v>
      </c>
      <c r="E1328" s="248"/>
      <c r="F1328" s="117" t="s">
        <v>88</v>
      </c>
      <c r="G1328" s="166"/>
      <c r="H1328" s="250"/>
      <c r="I1328" s="246"/>
      <c r="J1328" s="250"/>
    </row>
    <row r="1329" spans="1:10" ht="43.2" customHeight="1" x14ac:dyDescent="0.3">
      <c r="A1329" s="142" t="s">
        <v>358</v>
      </c>
      <c r="B1329" s="235" t="s">
        <v>425</v>
      </c>
      <c r="C1329" s="235"/>
      <c r="D1329" s="148" t="s">
        <v>432</v>
      </c>
      <c r="E1329" s="248" t="s">
        <v>1002</v>
      </c>
      <c r="F1329" s="117" t="s">
        <v>88</v>
      </c>
      <c r="G1329" s="166"/>
      <c r="H1329" s="250" t="s">
        <v>41</v>
      </c>
      <c r="I1329" s="246"/>
      <c r="J1329" s="250" t="str">
        <f>IF(AND(H1329="Yes",I1329="Needs Action"),"Yes","No")</f>
        <v>No</v>
      </c>
    </row>
    <row r="1330" spans="1:10" ht="43.2" customHeight="1" x14ac:dyDescent="0.3">
      <c r="A1330" s="142" t="s">
        <v>358</v>
      </c>
      <c r="B1330" s="235"/>
      <c r="C1330" s="235"/>
      <c r="D1330" s="148" t="s">
        <v>432</v>
      </c>
      <c r="E1330" s="248"/>
      <c r="F1330" s="117" t="s">
        <v>40</v>
      </c>
      <c r="G1330" s="166"/>
      <c r="H1330" s="250"/>
      <c r="I1330" s="246"/>
      <c r="J1330" s="250"/>
    </row>
    <row r="1331" spans="1:10" ht="43.2" customHeight="1" x14ac:dyDescent="0.3">
      <c r="A1331" s="142" t="s">
        <v>358</v>
      </c>
      <c r="B1331" s="235"/>
      <c r="C1331" s="235"/>
      <c r="D1331" s="148" t="s">
        <v>432</v>
      </c>
      <c r="E1331" s="248"/>
      <c r="F1331" s="117" t="s">
        <v>73</v>
      </c>
      <c r="G1331" s="166"/>
      <c r="H1331" s="250"/>
      <c r="I1331" s="246"/>
      <c r="J1331" s="250"/>
    </row>
    <row r="1332" spans="1:10" ht="43.2" customHeight="1" x14ac:dyDescent="0.3">
      <c r="A1332" s="142" t="s">
        <v>358</v>
      </c>
      <c r="B1332" s="235"/>
      <c r="C1332" s="235"/>
      <c r="D1332" s="148" t="s">
        <v>432</v>
      </c>
      <c r="E1332" s="248"/>
      <c r="F1332" s="117" t="s">
        <v>433</v>
      </c>
      <c r="G1332" s="166"/>
      <c r="H1332" s="250"/>
      <c r="I1332" s="246"/>
      <c r="J1332" s="250"/>
    </row>
    <row r="1333" spans="1:10" ht="20.399999999999999" x14ac:dyDescent="0.3">
      <c r="A1333" s="142" t="s">
        <v>358</v>
      </c>
      <c r="B1333" s="235" t="s">
        <v>425</v>
      </c>
      <c r="C1333" s="235"/>
      <c r="D1333" s="148" t="s">
        <v>434</v>
      </c>
      <c r="E1333" s="248" t="s">
        <v>1003</v>
      </c>
      <c r="F1333" s="117" t="s">
        <v>172</v>
      </c>
      <c r="G1333" s="166"/>
      <c r="H1333" s="250" t="s">
        <v>41</v>
      </c>
      <c r="I1333" s="246"/>
      <c r="J1333" s="250" t="str">
        <f>IF(AND(H1333="Yes",I1333="Needs Action"),"Yes","No")</f>
        <v>No</v>
      </c>
    </row>
    <row r="1334" spans="1:10" x14ac:dyDescent="0.3">
      <c r="A1334" s="142" t="s">
        <v>358</v>
      </c>
      <c r="B1334" s="235"/>
      <c r="C1334" s="235"/>
      <c r="D1334" s="148" t="s">
        <v>434</v>
      </c>
      <c r="E1334" s="248"/>
      <c r="F1334" s="117" t="s">
        <v>88</v>
      </c>
      <c r="G1334" s="166"/>
      <c r="H1334" s="250"/>
      <c r="I1334" s="246"/>
      <c r="J1334" s="250"/>
    </row>
    <row r="1335" spans="1:10" ht="26.4" customHeight="1" x14ac:dyDescent="0.3">
      <c r="A1335" s="142" t="s">
        <v>358</v>
      </c>
      <c r="B1335" s="235" t="s">
        <v>425</v>
      </c>
      <c r="C1335" s="235"/>
      <c r="D1335" s="148" t="s">
        <v>435</v>
      </c>
      <c r="E1335" s="248" t="s">
        <v>1004</v>
      </c>
      <c r="F1335" s="117" t="s">
        <v>84</v>
      </c>
      <c r="G1335" s="166"/>
      <c r="H1335" s="250" t="s">
        <v>41</v>
      </c>
      <c r="I1335" s="246"/>
      <c r="J1335" s="250" t="str">
        <f>IF(AND(H1335="Yes",I1335="Needs Action"),"Yes","No")</f>
        <v>No</v>
      </c>
    </row>
    <row r="1336" spans="1:10" ht="26.4" customHeight="1" x14ac:dyDescent="0.3">
      <c r="A1336" s="142" t="s">
        <v>358</v>
      </c>
      <c r="B1336" s="235"/>
      <c r="C1336" s="235"/>
      <c r="D1336" s="148" t="s">
        <v>435</v>
      </c>
      <c r="E1336" s="248"/>
      <c r="F1336" s="117" t="s">
        <v>44</v>
      </c>
      <c r="G1336" s="166"/>
      <c r="H1336" s="250"/>
      <c r="I1336" s="246"/>
      <c r="J1336" s="250"/>
    </row>
    <row r="1337" spans="1:10" ht="27" customHeight="1" x14ac:dyDescent="0.3">
      <c r="A1337" s="142" t="s">
        <v>358</v>
      </c>
      <c r="B1337" s="235" t="s">
        <v>425</v>
      </c>
      <c r="C1337" s="235"/>
      <c r="D1337" s="148" t="s">
        <v>436</v>
      </c>
      <c r="E1337" s="248" t="s">
        <v>1005</v>
      </c>
      <c r="F1337" s="117" t="s">
        <v>88</v>
      </c>
      <c r="G1337" s="166"/>
      <c r="H1337" s="250" t="s">
        <v>41</v>
      </c>
      <c r="I1337" s="246"/>
      <c r="J1337" s="250" t="str">
        <f>IF(AND(H1337="Yes",I1337="Needs Action"),"Yes","No")</f>
        <v>No</v>
      </c>
    </row>
    <row r="1338" spans="1:10" ht="27" customHeight="1" x14ac:dyDescent="0.3">
      <c r="A1338" s="142" t="s">
        <v>358</v>
      </c>
      <c r="B1338" s="235"/>
      <c r="C1338" s="235"/>
      <c r="D1338" s="148" t="s">
        <v>436</v>
      </c>
      <c r="E1338" s="248"/>
      <c r="F1338" s="117" t="s">
        <v>84</v>
      </c>
      <c r="G1338" s="166"/>
      <c r="H1338" s="250"/>
      <c r="I1338" s="246"/>
      <c r="J1338" s="250"/>
    </row>
    <row r="1339" spans="1:10" ht="14.4" customHeight="1" x14ac:dyDescent="0.3">
      <c r="A1339" s="142" t="s">
        <v>358</v>
      </c>
      <c r="B1339" s="236"/>
      <c r="C1339" s="236"/>
      <c r="D1339" s="149"/>
      <c r="E1339" s="137"/>
      <c r="F1339" s="119"/>
      <c r="G1339" s="167"/>
      <c r="H1339" s="188"/>
      <c r="I1339" s="189"/>
      <c r="J1339" s="189"/>
    </row>
    <row r="1340" spans="1:10" s="5" customFormat="1" ht="14.4" customHeight="1" x14ac:dyDescent="0.3">
      <c r="A1340" s="142" t="s">
        <v>358</v>
      </c>
      <c r="B1340" s="236"/>
      <c r="C1340" s="236"/>
      <c r="D1340" s="148">
        <v>6.9</v>
      </c>
      <c r="E1340" s="247" t="s">
        <v>437</v>
      </c>
      <c r="F1340" s="244"/>
      <c r="G1340" s="243"/>
      <c r="H1340" s="190" t="s">
        <v>52</v>
      </c>
      <c r="I1340" s="191" t="e">
        <f>COUNTIF(I1318:I1338,"Exceeds")/COUNTA(I1318:I1338)</f>
        <v>#DIV/0!</v>
      </c>
      <c r="J1340" s="1"/>
    </row>
    <row r="1341" spans="1:10" s="5" customFormat="1" ht="14.4" customHeight="1" x14ac:dyDescent="0.3">
      <c r="A1341" s="142" t="s">
        <v>358</v>
      </c>
      <c r="B1341" s="236"/>
      <c r="C1341" s="236"/>
      <c r="D1341" s="148">
        <v>6.9</v>
      </c>
      <c r="E1341" s="247"/>
      <c r="F1341" s="244"/>
      <c r="G1341" s="243"/>
      <c r="H1341" s="190" t="s">
        <v>53</v>
      </c>
      <c r="I1341" s="191" t="e">
        <f>COUNTIF(I1318:I1338,"Meets")/COUNTA(I1318:I1338)</f>
        <v>#DIV/0!</v>
      </c>
      <c r="J1341" s="1"/>
    </row>
    <row r="1342" spans="1:10" s="5" customFormat="1" ht="14.4" customHeight="1" x14ac:dyDescent="0.3">
      <c r="A1342" s="142" t="s">
        <v>358</v>
      </c>
      <c r="B1342" s="236"/>
      <c r="C1342" s="236"/>
      <c r="D1342" s="148">
        <v>6.9</v>
      </c>
      <c r="E1342" s="247"/>
      <c r="F1342" s="244"/>
      <c r="G1342" s="243"/>
      <c r="H1342" s="190" t="s">
        <v>54</v>
      </c>
      <c r="I1342" s="191" t="e">
        <f>COUNTIF(I1318:I1338,"Needs Action")/COUNTA(I1318:I1338)</f>
        <v>#DIV/0!</v>
      </c>
      <c r="J1342" s="1"/>
    </row>
    <row r="1343" spans="1:10" s="5" customFormat="1" ht="14.4" customHeight="1" x14ac:dyDescent="0.3">
      <c r="A1343" s="142" t="s">
        <v>358</v>
      </c>
      <c r="B1343" s="236"/>
      <c r="C1343" s="236"/>
      <c r="D1343" s="148">
        <v>6.9</v>
      </c>
      <c r="E1343" s="247"/>
      <c r="F1343" s="244"/>
      <c r="G1343" s="243"/>
      <c r="H1343" s="190" t="s">
        <v>80</v>
      </c>
      <c r="I1343" s="192">
        <f>COUNTIF(J1318:J1338,"Yes")/COUNTA(J1318:J1338)</f>
        <v>0</v>
      </c>
      <c r="J1343" s="1"/>
    </row>
    <row r="1344" spans="1:10" s="5" customFormat="1" ht="14.4" customHeight="1" x14ac:dyDescent="0.3">
      <c r="A1344" s="142" t="s">
        <v>358</v>
      </c>
      <c r="B1344" s="236"/>
      <c r="C1344" s="236"/>
      <c r="D1344" s="148">
        <v>6.9</v>
      </c>
      <c r="E1344" s="247"/>
      <c r="F1344" s="244"/>
      <c r="G1344" s="243"/>
      <c r="H1344" s="190" t="s">
        <v>56</v>
      </c>
      <c r="I1344" s="192" t="e">
        <f>COUNTIF(I1318:I1338,"Not Applicable")/COUNTA(I1318:I1338)</f>
        <v>#DIV/0!</v>
      </c>
      <c r="J1344" s="1"/>
    </row>
    <row r="1345" spans="1:10" s="5" customFormat="1" ht="14.4" customHeight="1" x14ac:dyDescent="0.3">
      <c r="A1345" s="142" t="s">
        <v>358</v>
      </c>
      <c r="B1345" s="236"/>
      <c r="C1345" s="236"/>
      <c r="D1345" s="149"/>
      <c r="E1345" s="138"/>
      <c r="F1345" s="119"/>
      <c r="G1345" s="167"/>
      <c r="H1345" s="188"/>
      <c r="I1345" s="193"/>
      <c r="J1345" s="193"/>
    </row>
    <row r="1346" spans="1:10" s="5" customFormat="1" ht="80.400000000000006" customHeight="1" x14ac:dyDescent="0.3">
      <c r="A1346" s="142" t="s">
        <v>358</v>
      </c>
      <c r="B1346" s="236"/>
      <c r="C1346" s="236"/>
      <c r="D1346" s="148">
        <v>6.9</v>
      </c>
      <c r="E1346" s="247" t="s">
        <v>438</v>
      </c>
      <c r="F1346" s="114" t="s">
        <v>439</v>
      </c>
      <c r="G1346" s="168"/>
      <c r="H1346" s="194" t="s">
        <v>59</v>
      </c>
      <c r="I1346" s="1" t="e">
        <f>IF((I1340+I1341+I1344)&gt;=80%,"Yes","No")</f>
        <v>#DIV/0!</v>
      </c>
      <c r="J1346" s="1"/>
    </row>
    <row r="1347" spans="1:10" s="5" customFormat="1" ht="16.2" customHeight="1" x14ac:dyDescent="0.3">
      <c r="A1347" s="142" t="s">
        <v>358</v>
      </c>
      <c r="B1347" s="236"/>
      <c r="C1347" s="236"/>
      <c r="D1347" s="148">
        <v>6.9</v>
      </c>
      <c r="E1347" s="247"/>
      <c r="F1347" s="237"/>
      <c r="G1347" s="240"/>
      <c r="H1347" s="194" t="s">
        <v>61</v>
      </c>
      <c r="I1347" s="1" t="str">
        <f>IF(I1343&gt;0,"Yes","No")</f>
        <v>No</v>
      </c>
      <c r="J1347" s="1"/>
    </row>
    <row r="1348" spans="1:10" s="5" customFormat="1" ht="16.2" customHeight="1" x14ac:dyDescent="0.3">
      <c r="A1348" s="142" t="s">
        <v>358</v>
      </c>
      <c r="B1348" s="236"/>
      <c r="C1348" s="236"/>
      <c r="D1348" s="148">
        <v>6.9</v>
      </c>
      <c r="E1348" s="247"/>
      <c r="F1348" s="238"/>
      <c r="G1348" s="241"/>
      <c r="H1348" s="194" t="s">
        <v>63</v>
      </c>
      <c r="I1348" s="1" t="e">
        <f>IF(AND(I1346="Yes", I1347="No"), "Yes", "No")</f>
        <v>#DIV/0!</v>
      </c>
      <c r="J1348" s="1"/>
    </row>
    <row r="1349" spans="1:10" s="5" customFormat="1" ht="16.2" customHeight="1" x14ac:dyDescent="0.3">
      <c r="A1349" s="142" t="s">
        <v>358</v>
      </c>
      <c r="B1349" s="236"/>
      <c r="C1349" s="236"/>
      <c r="D1349" s="148">
        <v>6.9</v>
      </c>
      <c r="E1349" s="247"/>
      <c r="F1349" s="238"/>
      <c r="G1349" s="241"/>
      <c r="H1349" s="194" t="s">
        <v>65</v>
      </c>
      <c r="I1349" s="1" t="e">
        <f>IF(I1344=100%, "Not Applicable","Applicable")</f>
        <v>#DIV/0!</v>
      </c>
      <c r="J1349" s="1"/>
    </row>
    <row r="1350" spans="1:10" s="5" customFormat="1" ht="16.2" customHeight="1" x14ac:dyDescent="0.3">
      <c r="A1350" s="142" t="s">
        <v>358</v>
      </c>
      <c r="B1350" s="236"/>
      <c r="C1350" s="236"/>
      <c r="D1350" s="148">
        <v>6.9</v>
      </c>
      <c r="E1350" s="247"/>
      <c r="F1350" s="239"/>
      <c r="G1350" s="242"/>
      <c r="H1350" s="194" t="s">
        <v>67</v>
      </c>
      <c r="I1350" s="1" t="e">
        <f>(IF(I1349="Not Applicable","Not Applicable",(IF(AND(I1348="Yes",I1349="Applicable"),"Present","Not Present"))))</f>
        <v>#DIV/0!</v>
      </c>
      <c r="J1350" s="1"/>
    </row>
    <row r="1351" spans="1:10" x14ac:dyDescent="0.3">
      <c r="A1351" s="142" t="s">
        <v>358</v>
      </c>
      <c r="B1351" s="236"/>
      <c r="C1351" s="236"/>
      <c r="D1351" s="149"/>
      <c r="E1351" s="137"/>
      <c r="F1351" s="119"/>
      <c r="G1351" s="167"/>
      <c r="H1351" s="188"/>
      <c r="I1351" s="189"/>
      <c r="J1351" s="189"/>
    </row>
    <row r="1352" spans="1:10" ht="16.2" x14ac:dyDescent="0.3">
      <c r="A1352" s="142" t="s">
        <v>440</v>
      </c>
      <c r="B1352" s="143" t="s">
        <v>38</v>
      </c>
      <c r="C1352" s="143" t="s">
        <v>726</v>
      </c>
      <c r="D1352" s="144">
        <v>7</v>
      </c>
      <c r="E1352" s="139" t="s">
        <v>441</v>
      </c>
      <c r="F1352" s="124"/>
      <c r="G1352" s="176"/>
      <c r="H1352" s="197"/>
      <c r="I1352" s="198"/>
      <c r="J1352" s="198"/>
    </row>
    <row r="1353" spans="1:10" ht="16.2" x14ac:dyDescent="0.3">
      <c r="A1353" s="142" t="s">
        <v>440</v>
      </c>
      <c r="B1353" s="145" t="s">
        <v>38</v>
      </c>
      <c r="C1353" s="145" t="s">
        <v>726</v>
      </c>
      <c r="D1353" s="146">
        <v>7.1</v>
      </c>
      <c r="E1353" s="135" t="s">
        <v>1006</v>
      </c>
      <c r="F1353" s="116" t="s">
        <v>29</v>
      </c>
      <c r="G1353" s="170"/>
      <c r="H1353" s="184"/>
      <c r="I1353" s="185"/>
      <c r="J1353" s="185"/>
    </row>
    <row r="1354" spans="1:10" x14ac:dyDescent="0.3">
      <c r="A1354" s="142" t="s">
        <v>440</v>
      </c>
      <c r="B1354" s="235" t="s">
        <v>38</v>
      </c>
      <c r="C1354" s="235" t="s">
        <v>726</v>
      </c>
      <c r="D1354" s="148" t="s">
        <v>442</v>
      </c>
      <c r="E1354" s="248" t="s">
        <v>1007</v>
      </c>
      <c r="F1354" s="117" t="s">
        <v>40</v>
      </c>
      <c r="G1354" s="166"/>
      <c r="H1354" s="250" t="s">
        <v>41</v>
      </c>
      <c r="I1354" s="246"/>
      <c r="J1354" s="250" t="str">
        <f>IF(AND(H1354="Yes",I1354="Needs Action"),"Yes","No")</f>
        <v>No</v>
      </c>
    </row>
    <row r="1355" spans="1:10" x14ac:dyDescent="0.3">
      <c r="A1355" s="142" t="s">
        <v>440</v>
      </c>
      <c r="B1355" s="235"/>
      <c r="C1355" s="235"/>
      <c r="D1355" s="148" t="s">
        <v>442</v>
      </c>
      <c r="E1355" s="248"/>
      <c r="F1355" s="117" t="s">
        <v>443</v>
      </c>
      <c r="G1355" s="166"/>
      <c r="H1355" s="250"/>
      <c r="I1355" s="246"/>
      <c r="J1355" s="250"/>
    </row>
    <row r="1356" spans="1:10" x14ac:dyDescent="0.3">
      <c r="A1356" s="142" t="s">
        <v>440</v>
      </c>
      <c r="B1356" s="235"/>
      <c r="C1356" s="235"/>
      <c r="D1356" s="148" t="s">
        <v>442</v>
      </c>
      <c r="E1356" s="248"/>
      <c r="F1356" s="117" t="s">
        <v>444</v>
      </c>
      <c r="G1356" s="166"/>
      <c r="H1356" s="250"/>
      <c r="I1356" s="246"/>
      <c r="J1356" s="250"/>
    </row>
    <row r="1357" spans="1:10" ht="22.2" customHeight="1" x14ac:dyDescent="0.3">
      <c r="A1357" s="142" t="s">
        <v>440</v>
      </c>
      <c r="B1357" s="235" t="s">
        <v>38</v>
      </c>
      <c r="C1357" s="235" t="s">
        <v>726</v>
      </c>
      <c r="D1357" s="148" t="s">
        <v>445</v>
      </c>
      <c r="E1357" s="248" t="s">
        <v>1008</v>
      </c>
      <c r="F1357" s="117" t="s">
        <v>40</v>
      </c>
      <c r="G1357" s="166"/>
      <c r="H1357" s="250" t="s">
        <v>41</v>
      </c>
      <c r="I1357" s="246"/>
      <c r="J1357" s="250" t="str">
        <f>IF(AND(H1357="Yes",I1357="Needs Action"),"Yes","No")</f>
        <v>No</v>
      </c>
    </row>
    <row r="1358" spans="1:10" ht="22.2" customHeight="1" x14ac:dyDescent="0.3">
      <c r="A1358" s="142" t="s">
        <v>440</v>
      </c>
      <c r="B1358" s="235"/>
      <c r="C1358" s="235"/>
      <c r="D1358" s="148" t="s">
        <v>445</v>
      </c>
      <c r="E1358" s="248"/>
      <c r="F1358" s="117" t="s">
        <v>446</v>
      </c>
      <c r="G1358" s="166"/>
      <c r="H1358" s="250"/>
      <c r="I1358" s="246"/>
      <c r="J1358" s="250"/>
    </row>
    <row r="1359" spans="1:10" ht="28.2" customHeight="1" x14ac:dyDescent="0.3">
      <c r="A1359" s="142" t="s">
        <v>440</v>
      </c>
      <c r="B1359" s="235" t="s">
        <v>38</v>
      </c>
      <c r="C1359" s="235" t="s">
        <v>726</v>
      </c>
      <c r="D1359" s="148" t="s">
        <v>447</v>
      </c>
      <c r="E1359" s="248" t="s">
        <v>1009</v>
      </c>
      <c r="F1359" s="117" t="s">
        <v>446</v>
      </c>
      <c r="G1359" s="166"/>
      <c r="H1359" s="250" t="s">
        <v>41</v>
      </c>
      <c r="I1359" s="246"/>
      <c r="J1359" s="250" t="str">
        <f>IF(AND(H1359="Yes",I1359="Needs Action"),"Yes","No")</f>
        <v>No</v>
      </c>
    </row>
    <row r="1360" spans="1:10" ht="28.2" customHeight="1" x14ac:dyDescent="0.3">
      <c r="A1360" s="142" t="s">
        <v>440</v>
      </c>
      <c r="B1360" s="235"/>
      <c r="C1360" s="235"/>
      <c r="D1360" s="148" t="s">
        <v>447</v>
      </c>
      <c r="E1360" s="248"/>
      <c r="F1360" s="117" t="s">
        <v>40</v>
      </c>
      <c r="G1360" s="166"/>
      <c r="H1360" s="250"/>
      <c r="I1360" s="246"/>
      <c r="J1360" s="250"/>
    </row>
    <row r="1361" spans="1:10" ht="30" customHeight="1" x14ac:dyDescent="0.3">
      <c r="A1361" s="142" t="s">
        <v>440</v>
      </c>
      <c r="B1361" s="235" t="s">
        <v>38</v>
      </c>
      <c r="C1361" s="235" t="s">
        <v>726</v>
      </c>
      <c r="D1361" s="148" t="s">
        <v>448</v>
      </c>
      <c r="E1361" s="248" t="s">
        <v>1010</v>
      </c>
      <c r="F1361" s="117" t="s">
        <v>449</v>
      </c>
      <c r="G1361" s="166"/>
      <c r="H1361" s="250" t="s">
        <v>41</v>
      </c>
      <c r="I1361" s="246"/>
      <c r="J1361" s="250" t="str">
        <f>IF(AND(H1361="Yes",I1361="Needs Action"),"Yes","No")</f>
        <v>No</v>
      </c>
    </row>
    <row r="1362" spans="1:10" ht="30" customHeight="1" x14ac:dyDescent="0.3">
      <c r="A1362" s="142" t="s">
        <v>440</v>
      </c>
      <c r="B1362" s="235"/>
      <c r="C1362" s="235"/>
      <c r="D1362" s="148" t="s">
        <v>448</v>
      </c>
      <c r="E1362" s="248"/>
      <c r="F1362" s="117" t="s">
        <v>40</v>
      </c>
      <c r="G1362" s="166"/>
      <c r="H1362" s="250"/>
      <c r="I1362" s="246"/>
      <c r="J1362" s="250"/>
    </row>
    <row r="1363" spans="1:10" ht="41.4" x14ac:dyDescent="0.3">
      <c r="A1363" s="142" t="s">
        <v>440</v>
      </c>
      <c r="B1363" s="147" t="s">
        <v>38</v>
      </c>
      <c r="C1363" s="147"/>
      <c r="D1363" s="148" t="s">
        <v>450</v>
      </c>
      <c r="E1363" s="136" t="s">
        <v>1011</v>
      </c>
      <c r="F1363" s="117" t="s">
        <v>451</v>
      </c>
      <c r="G1363" s="166"/>
      <c r="H1363" s="186" t="s">
        <v>41</v>
      </c>
      <c r="I1363" s="187"/>
      <c r="J1363" s="186" t="str">
        <f>IF(AND(H1363="Yes",I1363="Needs Action"),"Yes","No")</f>
        <v>No</v>
      </c>
    </row>
    <row r="1364" spans="1:10" ht="27.6" x14ac:dyDescent="0.3">
      <c r="A1364" s="142" t="s">
        <v>440</v>
      </c>
      <c r="B1364" s="147" t="s">
        <v>38</v>
      </c>
      <c r="C1364" s="147"/>
      <c r="D1364" s="148" t="s">
        <v>452</v>
      </c>
      <c r="E1364" s="136" t="s">
        <v>1012</v>
      </c>
      <c r="F1364" s="117" t="s">
        <v>443</v>
      </c>
      <c r="G1364" s="166"/>
      <c r="H1364" s="186" t="s">
        <v>41</v>
      </c>
      <c r="I1364" s="187"/>
      <c r="J1364" s="186" t="str">
        <f>IF(AND(H1364="Yes",I1364="Needs Action"),"Yes","No")</f>
        <v>No</v>
      </c>
    </row>
    <row r="1365" spans="1:10" ht="28.8" customHeight="1" x14ac:dyDescent="0.3">
      <c r="A1365" s="142" t="s">
        <v>440</v>
      </c>
      <c r="B1365" s="235" t="s">
        <v>38</v>
      </c>
      <c r="C1365" s="235"/>
      <c r="D1365" s="148" t="s">
        <v>453</v>
      </c>
      <c r="E1365" s="248" t="s">
        <v>1013</v>
      </c>
      <c r="F1365" s="117" t="s">
        <v>49</v>
      </c>
      <c r="G1365" s="166"/>
      <c r="H1365" s="250" t="s">
        <v>41</v>
      </c>
      <c r="I1365" s="246"/>
      <c r="J1365" s="250" t="str">
        <f>IF(AND(H1365="Yes",I1365="Needs Action"),"Yes","No")</f>
        <v>No</v>
      </c>
    </row>
    <row r="1366" spans="1:10" ht="28.8" customHeight="1" x14ac:dyDescent="0.3">
      <c r="A1366" s="142" t="s">
        <v>440</v>
      </c>
      <c r="B1366" s="235"/>
      <c r="C1366" s="235"/>
      <c r="D1366" s="148" t="s">
        <v>453</v>
      </c>
      <c r="E1366" s="248"/>
      <c r="F1366" s="117" t="s">
        <v>443</v>
      </c>
      <c r="G1366" s="166"/>
      <c r="H1366" s="250"/>
      <c r="I1366" s="246"/>
      <c r="J1366" s="250"/>
    </row>
    <row r="1367" spans="1:10" ht="34.799999999999997" customHeight="1" x14ac:dyDescent="0.3">
      <c r="A1367" s="142" t="s">
        <v>440</v>
      </c>
      <c r="B1367" s="235" t="s">
        <v>38</v>
      </c>
      <c r="C1367" s="235"/>
      <c r="D1367" s="148" t="s">
        <v>454</v>
      </c>
      <c r="E1367" s="248" t="s">
        <v>1014</v>
      </c>
      <c r="F1367" s="117" t="s">
        <v>455</v>
      </c>
      <c r="G1367" s="166"/>
      <c r="H1367" s="250" t="s">
        <v>41</v>
      </c>
      <c r="I1367" s="246"/>
      <c r="J1367" s="250" t="str">
        <f>IF(AND(H1367="Yes",I1367="Needs Action"),"Yes","No")</f>
        <v>No</v>
      </c>
    </row>
    <row r="1368" spans="1:10" ht="34.799999999999997" customHeight="1" x14ac:dyDescent="0.3">
      <c r="A1368" s="142" t="s">
        <v>440</v>
      </c>
      <c r="B1368" s="235"/>
      <c r="C1368" s="235"/>
      <c r="D1368" s="148" t="s">
        <v>454</v>
      </c>
      <c r="E1368" s="248"/>
      <c r="F1368" s="117" t="s">
        <v>443</v>
      </c>
      <c r="G1368" s="166"/>
      <c r="H1368" s="250"/>
      <c r="I1368" s="246"/>
      <c r="J1368" s="250"/>
    </row>
    <row r="1369" spans="1:10" x14ac:dyDescent="0.3">
      <c r="A1369" s="142" t="s">
        <v>440</v>
      </c>
      <c r="B1369" s="235" t="s">
        <v>38</v>
      </c>
      <c r="C1369" s="235"/>
      <c r="D1369" s="148" t="s">
        <v>456</v>
      </c>
      <c r="E1369" s="248" t="s">
        <v>1015</v>
      </c>
      <c r="F1369" s="117" t="s">
        <v>40</v>
      </c>
      <c r="G1369" s="166"/>
      <c r="H1369" s="250" t="s">
        <v>41</v>
      </c>
      <c r="I1369" s="246"/>
      <c r="J1369" s="250" t="str">
        <f>IF(AND(H1369="Yes",I1369="Needs Action"),"Yes","No")</f>
        <v>No</v>
      </c>
    </row>
    <row r="1370" spans="1:10" x14ac:dyDescent="0.3">
      <c r="A1370" s="142" t="s">
        <v>440</v>
      </c>
      <c r="B1370" s="235"/>
      <c r="C1370" s="235"/>
      <c r="D1370" s="148" t="s">
        <v>456</v>
      </c>
      <c r="E1370" s="248"/>
      <c r="F1370" s="118" t="s">
        <v>42</v>
      </c>
      <c r="G1370" s="166"/>
      <c r="H1370" s="250"/>
      <c r="I1370" s="246"/>
      <c r="J1370" s="250"/>
    </row>
    <row r="1371" spans="1:10" x14ac:dyDescent="0.3">
      <c r="A1371" s="142" t="s">
        <v>440</v>
      </c>
      <c r="B1371" s="235"/>
      <c r="C1371" s="235"/>
      <c r="D1371" s="148" t="s">
        <v>456</v>
      </c>
      <c r="E1371" s="248"/>
      <c r="F1371" s="117" t="s">
        <v>444</v>
      </c>
      <c r="G1371" s="166"/>
      <c r="H1371" s="250"/>
      <c r="I1371" s="246"/>
      <c r="J1371" s="250"/>
    </row>
    <row r="1372" spans="1:10" x14ac:dyDescent="0.3">
      <c r="A1372" s="142" t="s">
        <v>440</v>
      </c>
      <c r="B1372" s="235"/>
      <c r="C1372" s="235"/>
      <c r="D1372" s="148" t="s">
        <v>456</v>
      </c>
      <c r="E1372" s="248"/>
      <c r="F1372" s="117" t="s">
        <v>727</v>
      </c>
      <c r="G1372" s="166"/>
      <c r="H1372" s="250"/>
      <c r="I1372" s="246"/>
      <c r="J1372" s="250"/>
    </row>
    <row r="1373" spans="1:10" x14ac:dyDescent="0.3">
      <c r="A1373" s="142" t="s">
        <v>440</v>
      </c>
      <c r="B1373" s="235"/>
      <c r="C1373" s="235"/>
      <c r="D1373" s="148" t="s">
        <v>456</v>
      </c>
      <c r="E1373" s="248"/>
      <c r="F1373" s="117" t="s">
        <v>443</v>
      </c>
      <c r="G1373" s="166"/>
      <c r="H1373" s="250"/>
      <c r="I1373" s="246"/>
      <c r="J1373" s="250"/>
    </row>
    <row r="1374" spans="1:10" x14ac:dyDescent="0.3">
      <c r="A1374" s="142" t="s">
        <v>440</v>
      </c>
      <c r="B1374" s="235" t="s">
        <v>38</v>
      </c>
      <c r="C1374" s="235"/>
      <c r="D1374" s="148" t="s">
        <v>457</v>
      </c>
      <c r="E1374" s="248" t="s">
        <v>1016</v>
      </c>
      <c r="F1374" s="117" t="s">
        <v>458</v>
      </c>
      <c r="G1374" s="166"/>
      <c r="H1374" s="250" t="s">
        <v>41</v>
      </c>
      <c r="I1374" s="246"/>
      <c r="J1374" s="250" t="str">
        <f>IF(AND(H1374="Yes",I1374="Needs Action"),"Yes","No")</f>
        <v>No</v>
      </c>
    </row>
    <row r="1375" spans="1:10" x14ac:dyDescent="0.3">
      <c r="A1375" s="142" t="s">
        <v>440</v>
      </c>
      <c r="B1375" s="235"/>
      <c r="C1375" s="235"/>
      <c r="D1375" s="148" t="s">
        <v>457</v>
      </c>
      <c r="E1375" s="248"/>
      <c r="F1375" s="117" t="s">
        <v>459</v>
      </c>
      <c r="G1375" s="166"/>
      <c r="H1375" s="250"/>
      <c r="I1375" s="246"/>
      <c r="J1375" s="250"/>
    </row>
    <row r="1376" spans="1:10" x14ac:dyDescent="0.3">
      <c r="A1376" s="142" t="s">
        <v>440</v>
      </c>
      <c r="B1376" s="235" t="s">
        <v>38</v>
      </c>
      <c r="C1376" s="235"/>
      <c r="D1376" s="148" t="s">
        <v>460</v>
      </c>
      <c r="E1376" s="248" t="s">
        <v>1017</v>
      </c>
      <c r="F1376" s="117" t="s">
        <v>458</v>
      </c>
      <c r="G1376" s="166"/>
      <c r="H1376" s="250" t="s">
        <v>41</v>
      </c>
      <c r="I1376" s="246"/>
      <c r="J1376" s="250" t="str">
        <f>IF(AND(H1376="Yes",I1376="Needs Action"),"Yes","No")</f>
        <v>No</v>
      </c>
    </row>
    <row r="1377" spans="1:10" x14ac:dyDescent="0.3">
      <c r="A1377" s="142" t="s">
        <v>440</v>
      </c>
      <c r="B1377" s="235"/>
      <c r="C1377" s="235"/>
      <c r="D1377" s="148" t="s">
        <v>460</v>
      </c>
      <c r="E1377" s="248"/>
      <c r="F1377" s="118" t="s">
        <v>42</v>
      </c>
      <c r="G1377" s="166"/>
      <c r="H1377" s="250"/>
      <c r="I1377" s="246"/>
      <c r="J1377" s="250"/>
    </row>
    <row r="1378" spans="1:10" x14ac:dyDescent="0.3">
      <c r="A1378" s="142" t="s">
        <v>440</v>
      </c>
      <c r="B1378" s="235"/>
      <c r="C1378" s="235"/>
      <c r="D1378" s="148" t="s">
        <v>460</v>
      </c>
      <c r="E1378" s="248"/>
      <c r="F1378" s="117" t="s">
        <v>461</v>
      </c>
      <c r="G1378" s="166"/>
      <c r="H1378" s="250"/>
      <c r="I1378" s="246"/>
      <c r="J1378" s="250"/>
    </row>
    <row r="1379" spans="1:10" x14ac:dyDescent="0.3">
      <c r="A1379" s="142" t="s">
        <v>440</v>
      </c>
      <c r="B1379" s="235"/>
      <c r="C1379" s="235"/>
      <c r="D1379" s="148" t="s">
        <v>460</v>
      </c>
      <c r="E1379" s="248"/>
      <c r="F1379" s="117" t="s">
        <v>455</v>
      </c>
      <c r="G1379" s="166"/>
      <c r="H1379" s="250"/>
      <c r="I1379" s="246"/>
      <c r="J1379" s="250"/>
    </row>
    <row r="1380" spans="1:10" ht="14.4" customHeight="1" x14ac:dyDescent="0.3">
      <c r="A1380" s="142" t="s">
        <v>440</v>
      </c>
      <c r="B1380" s="236"/>
      <c r="C1380" s="236"/>
      <c r="D1380" s="149"/>
      <c r="E1380" s="137"/>
      <c r="F1380" s="119"/>
      <c r="G1380" s="167"/>
      <c r="H1380" s="188"/>
      <c r="I1380" s="189"/>
      <c r="J1380" s="189"/>
    </row>
    <row r="1381" spans="1:10" s="5" customFormat="1" ht="14.4" customHeight="1" x14ac:dyDescent="0.3">
      <c r="A1381" s="142" t="s">
        <v>440</v>
      </c>
      <c r="B1381" s="236"/>
      <c r="C1381" s="236"/>
      <c r="D1381" s="148">
        <v>7.1</v>
      </c>
      <c r="E1381" s="247" t="s">
        <v>462</v>
      </c>
      <c r="F1381" s="244"/>
      <c r="G1381" s="243"/>
      <c r="H1381" s="190" t="s">
        <v>52</v>
      </c>
      <c r="I1381" s="191" t="e">
        <f>COUNTIF(I1354:I1379,"Exceeds")/COUNTA(I1354:I1379)</f>
        <v>#DIV/0!</v>
      </c>
      <c r="J1381" s="1"/>
    </row>
    <row r="1382" spans="1:10" s="5" customFormat="1" ht="14.4" customHeight="1" x14ac:dyDescent="0.3">
      <c r="A1382" s="142" t="s">
        <v>440</v>
      </c>
      <c r="B1382" s="236"/>
      <c r="C1382" s="236"/>
      <c r="D1382" s="148">
        <v>7.1</v>
      </c>
      <c r="E1382" s="247"/>
      <c r="F1382" s="244"/>
      <c r="G1382" s="243"/>
      <c r="H1382" s="190" t="s">
        <v>53</v>
      </c>
      <c r="I1382" s="191" t="e">
        <f>COUNTIF(I1354:I1379,"Meets")/COUNTA(I1354:I1379)</f>
        <v>#DIV/0!</v>
      </c>
      <c r="J1382" s="1"/>
    </row>
    <row r="1383" spans="1:10" s="5" customFormat="1" ht="14.4" customHeight="1" x14ac:dyDescent="0.3">
      <c r="A1383" s="142" t="s">
        <v>440</v>
      </c>
      <c r="B1383" s="236"/>
      <c r="C1383" s="236"/>
      <c r="D1383" s="148">
        <v>7.1</v>
      </c>
      <c r="E1383" s="247"/>
      <c r="F1383" s="244"/>
      <c r="G1383" s="243"/>
      <c r="H1383" s="190" t="s">
        <v>54</v>
      </c>
      <c r="I1383" s="191" t="e">
        <f>COUNTIF(I1354:I1379,"Needs Action")/COUNTA(I1354:I1379)</f>
        <v>#DIV/0!</v>
      </c>
      <c r="J1383" s="1"/>
    </row>
    <row r="1384" spans="1:10" s="5" customFormat="1" ht="14.4" customHeight="1" x14ac:dyDescent="0.3">
      <c r="A1384" s="142" t="s">
        <v>440</v>
      </c>
      <c r="B1384" s="236"/>
      <c r="C1384" s="236"/>
      <c r="D1384" s="148">
        <v>7.1</v>
      </c>
      <c r="E1384" s="247"/>
      <c r="F1384" s="244"/>
      <c r="G1384" s="243"/>
      <c r="H1384" s="190" t="s">
        <v>80</v>
      </c>
      <c r="I1384" s="192">
        <f>COUNTIF(J1354:J1379,"Yes")/COUNTA(J1354:J1379)</f>
        <v>0</v>
      </c>
      <c r="J1384" s="1"/>
    </row>
    <row r="1385" spans="1:10" s="5" customFormat="1" ht="14.4" customHeight="1" x14ac:dyDescent="0.3">
      <c r="A1385" s="142" t="s">
        <v>440</v>
      </c>
      <c r="B1385" s="236"/>
      <c r="C1385" s="236"/>
      <c r="D1385" s="148">
        <v>7.1</v>
      </c>
      <c r="E1385" s="247"/>
      <c r="F1385" s="244"/>
      <c r="G1385" s="243"/>
      <c r="H1385" s="190" t="s">
        <v>56</v>
      </c>
      <c r="I1385" s="192" t="e">
        <f>COUNTIF(I1354:I1379,"Not Applicable")/COUNTA(I1354:I1379)</f>
        <v>#DIV/0!</v>
      </c>
      <c r="J1385" s="1"/>
    </row>
    <row r="1386" spans="1:10" s="5" customFormat="1" ht="14.4" customHeight="1" x14ac:dyDescent="0.3">
      <c r="A1386" s="142" t="s">
        <v>440</v>
      </c>
      <c r="B1386" s="236"/>
      <c r="C1386" s="236"/>
      <c r="D1386" s="149"/>
      <c r="E1386" s="138"/>
      <c r="F1386" s="119"/>
      <c r="G1386" s="167"/>
      <c r="H1386" s="188"/>
      <c r="I1386" s="193"/>
      <c r="J1386" s="193"/>
    </row>
    <row r="1387" spans="1:10" s="5" customFormat="1" ht="79.95" customHeight="1" x14ac:dyDescent="0.3">
      <c r="A1387" s="142" t="s">
        <v>440</v>
      </c>
      <c r="B1387" s="236"/>
      <c r="C1387" s="236"/>
      <c r="D1387" s="148">
        <v>7.1</v>
      </c>
      <c r="E1387" s="247" t="s">
        <v>463</v>
      </c>
      <c r="F1387" s="114" t="s">
        <v>464</v>
      </c>
      <c r="G1387" s="168"/>
      <c r="H1387" s="194" t="s">
        <v>59</v>
      </c>
      <c r="I1387" s="1" t="e">
        <f>IF((I1381+I1382+I1385)&gt;=80%,"Yes","No")</f>
        <v>#DIV/0!</v>
      </c>
      <c r="J1387" s="1"/>
    </row>
    <row r="1388" spans="1:10" s="5" customFormat="1" ht="16.2" customHeight="1" x14ac:dyDescent="0.3">
      <c r="A1388" s="142" t="s">
        <v>440</v>
      </c>
      <c r="B1388" s="236"/>
      <c r="C1388" s="236"/>
      <c r="D1388" s="148">
        <v>7.1</v>
      </c>
      <c r="E1388" s="247"/>
      <c r="F1388" s="237"/>
      <c r="G1388" s="240"/>
      <c r="H1388" s="194" t="s">
        <v>61</v>
      </c>
      <c r="I1388" s="1" t="str">
        <f>IF(I1384&gt;0,"Yes","No")</f>
        <v>No</v>
      </c>
      <c r="J1388" s="1"/>
    </row>
    <row r="1389" spans="1:10" s="5" customFormat="1" ht="16.2" customHeight="1" x14ac:dyDescent="0.3">
      <c r="A1389" s="142" t="s">
        <v>440</v>
      </c>
      <c r="B1389" s="236"/>
      <c r="C1389" s="236"/>
      <c r="D1389" s="148">
        <v>7.1</v>
      </c>
      <c r="E1389" s="247"/>
      <c r="F1389" s="238"/>
      <c r="G1389" s="241"/>
      <c r="H1389" s="194" t="s">
        <v>63</v>
      </c>
      <c r="I1389" s="1" t="e">
        <f>IF(AND(I1387="Yes", I1388="No"), "Yes", "No")</f>
        <v>#DIV/0!</v>
      </c>
      <c r="J1389" s="1"/>
    </row>
    <row r="1390" spans="1:10" s="5" customFormat="1" ht="16.2" customHeight="1" x14ac:dyDescent="0.3">
      <c r="A1390" s="142" t="s">
        <v>440</v>
      </c>
      <c r="B1390" s="236"/>
      <c r="C1390" s="236"/>
      <c r="D1390" s="148">
        <v>7.1</v>
      </c>
      <c r="E1390" s="247"/>
      <c r="F1390" s="238"/>
      <c r="G1390" s="241"/>
      <c r="H1390" s="194" t="s">
        <v>65</v>
      </c>
      <c r="I1390" s="1" t="e">
        <f>IF(I1385=100%, "Not Applicable","Applicable")</f>
        <v>#DIV/0!</v>
      </c>
      <c r="J1390" s="1"/>
    </row>
    <row r="1391" spans="1:10" s="5" customFormat="1" ht="16.2" customHeight="1" x14ac:dyDescent="0.3">
      <c r="A1391" s="142" t="s">
        <v>440</v>
      </c>
      <c r="B1391" s="236"/>
      <c r="C1391" s="236"/>
      <c r="D1391" s="148">
        <v>7.1</v>
      </c>
      <c r="E1391" s="247"/>
      <c r="F1391" s="239"/>
      <c r="G1391" s="242"/>
      <c r="H1391" s="194" t="s">
        <v>67</v>
      </c>
      <c r="I1391" s="1" t="e">
        <f>(IF(I1390="Not Applicable","Not Applicable",(IF(AND(I1389="Yes",I1390="Applicable"),"Present","Not Present"))))</f>
        <v>#DIV/0!</v>
      </c>
      <c r="J1391" s="1"/>
    </row>
    <row r="1392" spans="1:10" x14ac:dyDescent="0.3">
      <c r="A1392" s="142" t="s">
        <v>440</v>
      </c>
      <c r="B1392" s="236"/>
      <c r="C1392" s="236"/>
      <c r="D1392" s="149"/>
      <c r="E1392" s="138"/>
      <c r="F1392" s="119"/>
      <c r="G1392" s="167"/>
      <c r="H1392" s="196"/>
      <c r="I1392" s="195"/>
      <c r="J1392" s="189"/>
    </row>
    <row r="1393" spans="1:10" ht="27.6" x14ac:dyDescent="0.3">
      <c r="A1393" s="142" t="s">
        <v>440</v>
      </c>
      <c r="B1393" s="145" t="s">
        <v>38</v>
      </c>
      <c r="C1393" s="145"/>
      <c r="D1393" s="146">
        <v>7.2</v>
      </c>
      <c r="E1393" s="135" t="s">
        <v>1018</v>
      </c>
      <c r="F1393" s="116" t="s">
        <v>29</v>
      </c>
      <c r="G1393" s="170"/>
      <c r="H1393" s="184"/>
      <c r="I1393" s="185"/>
      <c r="J1393" s="185"/>
    </row>
    <row r="1394" spans="1:10" x14ac:dyDescent="0.3">
      <c r="A1394" s="142" t="s">
        <v>440</v>
      </c>
      <c r="B1394" s="235" t="s">
        <v>38</v>
      </c>
      <c r="C1394" s="235"/>
      <c r="D1394" s="148" t="s">
        <v>465</v>
      </c>
      <c r="E1394" s="248" t="s">
        <v>1019</v>
      </c>
      <c r="F1394" s="117" t="s">
        <v>444</v>
      </c>
      <c r="G1394" s="166"/>
      <c r="H1394" s="250" t="s">
        <v>41</v>
      </c>
      <c r="I1394" s="246"/>
      <c r="J1394" s="250" t="str">
        <f>IF(AND(H1394="Yes",I1394="Needs Action"),"Yes","No")</f>
        <v>No</v>
      </c>
    </row>
    <row r="1395" spans="1:10" x14ac:dyDescent="0.3">
      <c r="A1395" s="142" t="s">
        <v>440</v>
      </c>
      <c r="B1395" s="235"/>
      <c r="C1395" s="235"/>
      <c r="D1395" s="148" t="s">
        <v>465</v>
      </c>
      <c r="E1395" s="248"/>
      <c r="F1395" s="118" t="s">
        <v>42</v>
      </c>
      <c r="G1395" s="166"/>
      <c r="H1395" s="250"/>
      <c r="I1395" s="246"/>
      <c r="J1395" s="250"/>
    </row>
    <row r="1396" spans="1:10" ht="20.399999999999999" x14ac:dyDescent="0.3">
      <c r="A1396" s="142" t="s">
        <v>440</v>
      </c>
      <c r="B1396" s="235"/>
      <c r="C1396" s="235"/>
      <c r="D1396" s="148" t="s">
        <v>465</v>
      </c>
      <c r="E1396" s="248"/>
      <c r="F1396" s="117" t="s">
        <v>44</v>
      </c>
      <c r="G1396" s="166"/>
      <c r="H1396" s="250"/>
      <c r="I1396" s="246"/>
      <c r="J1396" s="250"/>
    </row>
    <row r="1397" spans="1:10" x14ac:dyDescent="0.3">
      <c r="A1397" s="142" t="s">
        <v>440</v>
      </c>
      <c r="B1397" s="235"/>
      <c r="C1397" s="235"/>
      <c r="D1397" s="148" t="s">
        <v>465</v>
      </c>
      <c r="E1397" s="248"/>
      <c r="F1397" s="117" t="s">
        <v>278</v>
      </c>
      <c r="G1397" s="166"/>
      <c r="H1397" s="250"/>
      <c r="I1397" s="246"/>
      <c r="J1397" s="250"/>
    </row>
    <row r="1398" spans="1:10" x14ac:dyDescent="0.3">
      <c r="A1398" s="142" t="s">
        <v>440</v>
      </c>
      <c r="B1398" s="235"/>
      <c r="C1398" s="235"/>
      <c r="D1398" s="148" t="s">
        <v>465</v>
      </c>
      <c r="E1398" s="248"/>
      <c r="F1398" s="117" t="s">
        <v>88</v>
      </c>
      <c r="G1398" s="166"/>
      <c r="H1398" s="250"/>
      <c r="I1398" s="246"/>
      <c r="J1398" s="250"/>
    </row>
    <row r="1399" spans="1:10" x14ac:dyDescent="0.3">
      <c r="A1399" s="142" t="s">
        <v>440</v>
      </c>
      <c r="B1399" s="235"/>
      <c r="C1399" s="235"/>
      <c r="D1399" s="148" t="s">
        <v>465</v>
      </c>
      <c r="E1399" s="248"/>
      <c r="F1399" s="117" t="s">
        <v>147</v>
      </c>
      <c r="G1399" s="166"/>
      <c r="H1399" s="250"/>
      <c r="I1399" s="246"/>
      <c r="J1399" s="250"/>
    </row>
    <row r="1400" spans="1:10" ht="20.399999999999999" x14ac:dyDescent="0.3">
      <c r="A1400" s="142" t="s">
        <v>440</v>
      </c>
      <c r="B1400" s="235" t="s">
        <v>38</v>
      </c>
      <c r="C1400" s="235"/>
      <c r="D1400" s="148" t="s">
        <v>466</v>
      </c>
      <c r="E1400" s="248" t="s">
        <v>1020</v>
      </c>
      <c r="F1400" s="117" t="s">
        <v>44</v>
      </c>
      <c r="G1400" s="166"/>
      <c r="H1400" s="250" t="s">
        <v>41</v>
      </c>
      <c r="I1400" s="246"/>
      <c r="J1400" s="250" t="str">
        <f>IF(AND(H1400="Yes",I1400="Needs Action"),"Yes","No")</f>
        <v>No</v>
      </c>
    </row>
    <row r="1401" spans="1:10" x14ac:dyDescent="0.3">
      <c r="A1401" s="142" t="s">
        <v>440</v>
      </c>
      <c r="B1401" s="235"/>
      <c r="C1401" s="235"/>
      <c r="D1401" s="148" t="s">
        <v>466</v>
      </c>
      <c r="E1401" s="248"/>
      <c r="F1401" s="117" t="s">
        <v>73</v>
      </c>
      <c r="G1401" s="166"/>
      <c r="H1401" s="250"/>
      <c r="I1401" s="246"/>
      <c r="J1401" s="250"/>
    </row>
    <row r="1402" spans="1:10" x14ac:dyDescent="0.3">
      <c r="A1402" s="142" t="s">
        <v>440</v>
      </c>
      <c r="B1402" s="235"/>
      <c r="C1402" s="235"/>
      <c r="D1402" s="148" t="s">
        <v>466</v>
      </c>
      <c r="E1402" s="248"/>
      <c r="F1402" s="117" t="s">
        <v>73</v>
      </c>
      <c r="G1402" s="166"/>
      <c r="H1402" s="250"/>
      <c r="I1402" s="246"/>
      <c r="J1402" s="250"/>
    </row>
    <row r="1403" spans="1:10" x14ac:dyDescent="0.3">
      <c r="A1403" s="142" t="s">
        <v>440</v>
      </c>
      <c r="B1403" s="235"/>
      <c r="C1403" s="235"/>
      <c r="D1403" s="148" t="s">
        <v>466</v>
      </c>
      <c r="E1403" s="248"/>
      <c r="F1403" s="117" t="s">
        <v>88</v>
      </c>
      <c r="G1403" s="166"/>
      <c r="H1403" s="250"/>
      <c r="I1403" s="246"/>
      <c r="J1403" s="250"/>
    </row>
    <row r="1404" spans="1:10" x14ac:dyDescent="0.3">
      <c r="A1404" s="142" t="s">
        <v>440</v>
      </c>
      <c r="B1404" s="235"/>
      <c r="C1404" s="235"/>
      <c r="D1404" s="148" t="s">
        <v>466</v>
      </c>
      <c r="E1404" s="248"/>
      <c r="F1404" s="118" t="s">
        <v>42</v>
      </c>
      <c r="G1404" s="166"/>
      <c r="H1404" s="250"/>
      <c r="I1404" s="246"/>
      <c r="J1404" s="250"/>
    </row>
    <row r="1405" spans="1:10" x14ac:dyDescent="0.3">
      <c r="A1405" s="142" t="s">
        <v>440</v>
      </c>
      <c r="B1405" s="235"/>
      <c r="C1405" s="235"/>
      <c r="D1405" s="148" t="s">
        <v>466</v>
      </c>
      <c r="E1405" s="248"/>
      <c r="F1405" s="118" t="s">
        <v>727</v>
      </c>
      <c r="G1405" s="166"/>
      <c r="H1405" s="250"/>
      <c r="I1405" s="246"/>
      <c r="J1405" s="250"/>
    </row>
    <row r="1406" spans="1:10" x14ac:dyDescent="0.3">
      <c r="A1406" s="142" t="s">
        <v>440</v>
      </c>
      <c r="B1406" s="235"/>
      <c r="C1406" s="235"/>
      <c r="D1406" s="148" t="s">
        <v>466</v>
      </c>
      <c r="E1406" s="248"/>
      <c r="F1406" s="117" t="s">
        <v>278</v>
      </c>
      <c r="G1406" s="166"/>
      <c r="H1406" s="250"/>
      <c r="I1406" s="246"/>
      <c r="J1406" s="250"/>
    </row>
    <row r="1407" spans="1:10" x14ac:dyDescent="0.3">
      <c r="A1407" s="142" t="s">
        <v>440</v>
      </c>
      <c r="B1407" s="235" t="s">
        <v>38</v>
      </c>
      <c r="C1407" s="235"/>
      <c r="D1407" s="148" t="s">
        <v>467</v>
      </c>
      <c r="E1407" s="248" t="s">
        <v>1021</v>
      </c>
      <c r="F1407" s="117" t="s">
        <v>40</v>
      </c>
      <c r="G1407" s="166"/>
      <c r="H1407" s="250" t="s">
        <v>41</v>
      </c>
      <c r="I1407" s="246"/>
      <c r="J1407" s="250" t="str">
        <f>IF(AND(H1407="Yes",I1407="Needs Action"),"Yes","No")</f>
        <v>No</v>
      </c>
    </row>
    <row r="1408" spans="1:10" x14ac:dyDescent="0.3">
      <c r="A1408" s="142" t="s">
        <v>440</v>
      </c>
      <c r="B1408" s="235"/>
      <c r="C1408" s="235"/>
      <c r="D1408" s="148" t="s">
        <v>467</v>
      </c>
      <c r="E1408" s="248"/>
      <c r="F1408" s="117" t="s">
        <v>458</v>
      </c>
      <c r="G1408" s="166"/>
      <c r="H1408" s="250"/>
      <c r="I1408" s="246"/>
      <c r="J1408" s="250"/>
    </row>
    <row r="1409" spans="1:10" x14ac:dyDescent="0.3">
      <c r="A1409" s="142" t="s">
        <v>440</v>
      </c>
      <c r="B1409" s="235"/>
      <c r="C1409" s="235"/>
      <c r="D1409" s="148" t="s">
        <v>467</v>
      </c>
      <c r="E1409" s="248"/>
      <c r="F1409" s="117" t="s">
        <v>346</v>
      </c>
      <c r="G1409" s="166"/>
      <c r="H1409" s="250"/>
      <c r="I1409" s="246"/>
      <c r="J1409" s="250"/>
    </row>
    <row r="1410" spans="1:10" x14ac:dyDescent="0.3">
      <c r="A1410" s="142" t="s">
        <v>440</v>
      </c>
      <c r="B1410" s="235"/>
      <c r="C1410" s="235"/>
      <c r="D1410" s="148" t="s">
        <v>467</v>
      </c>
      <c r="E1410" s="248"/>
      <c r="F1410" s="118" t="s">
        <v>42</v>
      </c>
      <c r="G1410" s="166"/>
      <c r="H1410" s="250"/>
      <c r="I1410" s="246"/>
      <c r="J1410" s="250"/>
    </row>
    <row r="1411" spans="1:10" ht="16.2" x14ac:dyDescent="0.3">
      <c r="A1411" s="142" t="s">
        <v>440</v>
      </c>
      <c r="B1411" s="147" t="s">
        <v>38</v>
      </c>
      <c r="C1411" s="147"/>
      <c r="D1411" s="148" t="s">
        <v>468</v>
      </c>
      <c r="E1411" s="136" t="s">
        <v>1022</v>
      </c>
      <c r="F1411" s="117" t="s">
        <v>278</v>
      </c>
      <c r="G1411" s="166"/>
      <c r="H1411" s="186" t="s">
        <v>41</v>
      </c>
      <c r="I1411" s="187"/>
      <c r="J1411" s="186" t="str">
        <f>IF(AND(H1411="Yes",I1411="Needs Action"),"Yes","No")</f>
        <v>No</v>
      </c>
    </row>
    <row r="1412" spans="1:10" x14ac:dyDescent="0.3">
      <c r="A1412" s="142" t="s">
        <v>440</v>
      </c>
      <c r="B1412" s="235" t="s">
        <v>38</v>
      </c>
      <c r="C1412" s="235"/>
      <c r="D1412" s="148" t="s">
        <v>469</v>
      </c>
      <c r="E1412" s="248" t="s">
        <v>1023</v>
      </c>
      <c r="F1412" s="117" t="s">
        <v>444</v>
      </c>
      <c r="G1412" s="166"/>
      <c r="H1412" s="250" t="s">
        <v>41</v>
      </c>
      <c r="I1412" s="246"/>
      <c r="J1412" s="250" t="str">
        <f>IF(AND(H1412="Yes",I1412="Needs Action"),"Yes","No")</f>
        <v>No</v>
      </c>
    </row>
    <row r="1413" spans="1:10" x14ac:dyDescent="0.3">
      <c r="A1413" s="142" t="s">
        <v>440</v>
      </c>
      <c r="B1413" s="235"/>
      <c r="C1413" s="235"/>
      <c r="D1413" s="148" t="s">
        <v>469</v>
      </c>
      <c r="E1413" s="248"/>
      <c r="F1413" s="117" t="s">
        <v>278</v>
      </c>
      <c r="G1413" s="166"/>
      <c r="H1413" s="250"/>
      <c r="I1413" s="246"/>
      <c r="J1413" s="250"/>
    </row>
    <row r="1414" spans="1:10" x14ac:dyDescent="0.3">
      <c r="A1414" s="142" t="s">
        <v>440</v>
      </c>
      <c r="B1414" s="235"/>
      <c r="C1414" s="235"/>
      <c r="D1414" s="148" t="s">
        <v>469</v>
      </c>
      <c r="E1414" s="248"/>
      <c r="F1414" s="118" t="s">
        <v>42</v>
      </c>
      <c r="G1414" s="166"/>
      <c r="H1414" s="250"/>
      <c r="I1414" s="246"/>
      <c r="J1414" s="250"/>
    </row>
    <row r="1415" spans="1:10" ht="20.399999999999999" x14ac:dyDescent="0.3">
      <c r="A1415" s="142" t="s">
        <v>440</v>
      </c>
      <c r="B1415" s="235"/>
      <c r="C1415" s="235"/>
      <c r="D1415" s="148" t="s">
        <v>469</v>
      </c>
      <c r="E1415" s="248"/>
      <c r="F1415" s="117" t="s">
        <v>44</v>
      </c>
      <c r="G1415" s="166"/>
      <c r="H1415" s="250"/>
      <c r="I1415" s="246"/>
      <c r="J1415" s="250"/>
    </row>
    <row r="1416" spans="1:10" x14ac:dyDescent="0.3">
      <c r="A1416" s="142" t="s">
        <v>440</v>
      </c>
      <c r="B1416" s="235"/>
      <c r="C1416" s="235"/>
      <c r="D1416" s="148" t="s">
        <v>469</v>
      </c>
      <c r="E1416" s="248"/>
      <c r="F1416" s="117" t="s">
        <v>73</v>
      </c>
      <c r="G1416" s="166"/>
      <c r="H1416" s="250"/>
      <c r="I1416" s="246"/>
      <c r="J1416" s="250"/>
    </row>
    <row r="1417" spans="1:10" ht="14.4" customHeight="1" x14ac:dyDescent="0.3">
      <c r="A1417" s="142" t="s">
        <v>440</v>
      </c>
      <c r="B1417" s="236"/>
      <c r="C1417" s="236"/>
      <c r="D1417" s="149"/>
      <c r="E1417" s="137"/>
      <c r="F1417" s="119"/>
      <c r="G1417" s="167"/>
      <c r="H1417" s="188"/>
      <c r="I1417" s="189"/>
      <c r="J1417" s="189"/>
    </row>
    <row r="1418" spans="1:10" s="5" customFormat="1" ht="14.4" customHeight="1" x14ac:dyDescent="0.3">
      <c r="A1418" s="142" t="s">
        <v>440</v>
      </c>
      <c r="B1418" s="236"/>
      <c r="C1418" s="236"/>
      <c r="D1418" s="148">
        <v>7.2</v>
      </c>
      <c r="E1418" s="247" t="s">
        <v>470</v>
      </c>
      <c r="F1418" s="244"/>
      <c r="G1418" s="243"/>
      <c r="H1418" s="190" t="s">
        <v>52</v>
      </c>
      <c r="I1418" s="191" t="e">
        <f>COUNTIF(I1394:I1416,"Exceeds")/COUNTA(I1394:I1416)</f>
        <v>#DIV/0!</v>
      </c>
      <c r="J1418" s="1"/>
    </row>
    <row r="1419" spans="1:10" s="5" customFormat="1" ht="14.4" customHeight="1" x14ac:dyDescent="0.3">
      <c r="A1419" s="142" t="s">
        <v>440</v>
      </c>
      <c r="B1419" s="236"/>
      <c r="C1419" s="236"/>
      <c r="D1419" s="148">
        <v>7.2</v>
      </c>
      <c r="E1419" s="247"/>
      <c r="F1419" s="244"/>
      <c r="G1419" s="243"/>
      <c r="H1419" s="190" t="s">
        <v>53</v>
      </c>
      <c r="I1419" s="191" t="e">
        <f>COUNTIF(I1394:I1416,"Meets")/COUNTA(I1394:I1416)</f>
        <v>#DIV/0!</v>
      </c>
      <c r="J1419" s="1"/>
    </row>
    <row r="1420" spans="1:10" s="5" customFormat="1" ht="14.4" customHeight="1" x14ac:dyDescent="0.3">
      <c r="A1420" s="142" t="s">
        <v>440</v>
      </c>
      <c r="B1420" s="236"/>
      <c r="C1420" s="236"/>
      <c r="D1420" s="148">
        <v>7.2</v>
      </c>
      <c r="E1420" s="247"/>
      <c r="F1420" s="244"/>
      <c r="G1420" s="243"/>
      <c r="H1420" s="190" t="s">
        <v>54</v>
      </c>
      <c r="I1420" s="191" t="e">
        <f>COUNTIF(I1394:I1416,"Needs Action")/COUNTA(I1394:I1416)</f>
        <v>#DIV/0!</v>
      </c>
      <c r="J1420" s="1"/>
    </row>
    <row r="1421" spans="1:10" s="5" customFormat="1" ht="14.4" customHeight="1" x14ac:dyDescent="0.3">
      <c r="A1421" s="142" t="s">
        <v>440</v>
      </c>
      <c r="B1421" s="236"/>
      <c r="C1421" s="236"/>
      <c r="D1421" s="148">
        <v>7.2</v>
      </c>
      <c r="E1421" s="247"/>
      <c r="F1421" s="244"/>
      <c r="G1421" s="243"/>
      <c r="H1421" s="190" t="s">
        <v>80</v>
      </c>
      <c r="I1421" s="192">
        <f>COUNTIF(J1394:J1416,"Yes")/COUNTA(J1394:J1416)</f>
        <v>0</v>
      </c>
      <c r="J1421" s="1"/>
    </row>
    <row r="1422" spans="1:10" s="5" customFormat="1" ht="14.4" customHeight="1" x14ac:dyDescent="0.3">
      <c r="A1422" s="142" t="s">
        <v>440</v>
      </c>
      <c r="B1422" s="236"/>
      <c r="C1422" s="236"/>
      <c r="D1422" s="148">
        <v>7.2</v>
      </c>
      <c r="E1422" s="247"/>
      <c r="F1422" s="244"/>
      <c r="G1422" s="243"/>
      <c r="H1422" s="190" t="s">
        <v>56</v>
      </c>
      <c r="I1422" s="192" t="e">
        <f>COUNTIF(I1394:I1416,"Not Applicable")/COUNTA(I1394:I1416)</f>
        <v>#DIV/0!</v>
      </c>
      <c r="J1422" s="1"/>
    </row>
    <row r="1423" spans="1:10" s="5" customFormat="1" ht="14.4" customHeight="1" x14ac:dyDescent="0.3">
      <c r="A1423" s="142" t="s">
        <v>440</v>
      </c>
      <c r="B1423" s="236"/>
      <c r="C1423" s="236"/>
      <c r="D1423" s="149"/>
      <c r="E1423" s="138"/>
      <c r="F1423" s="119"/>
      <c r="G1423" s="167"/>
      <c r="H1423" s="188"/>
      <c r="I1423" s="193"/>
      <c r="J1423" s="193"/>
    </row>
    <row r="1424" spans="1:10" s="5" customFormat="1" ht="80.400000000000006" customHeight="1" x14ac:dyDescent="0.3">
      <c r="A1424" s="142" t="s">
        <v>440</v>
      </c>
      <c r="B1424" s="236"/>
      <c r="C1424" s="236"/>
      <c r="D1424" s="148">
        <v>7.2</v>
      </c>
      <c r="E1424" s="247" t="s">
        <v>471</v>
      </c>
      <c r="F1424" s="114" t="s">
        <v>472</v>
      </c>
      <c r="G1424" s="168"/>
      <c r="H1424" s="194" t="s">
        <v>59</v>
      </c>
      <c r="I1424" s="1" t="e">
        <f>IF((I1418+I1419+I1422)&gt;=80%,"Yes","No")</f>
        <v>#DIV/0!</v>
      </c>
      <c r="J1424" s="1"/>
    </row>
    <row r="1425" spans="1:10" s="5" customFormat="1" ht="16.2" customHeight="1" x14ac:dyDescent="0.3">
      <c r="A1425" s="142" t="s">
        <v>440</v>
      </c>
      <c r="B1425" s="236"/>
      <c r="C1425" s="236"/>
      <c r="D1425" s="148">
        <v>7.2</v>
      </c>
      <c r="E1425" s="247"/>
      <c r="F1425" s="237"/>
      <c r="G1425" s="240"/>
      <c r="H1425" s="194" t="s">
        <v>61</v>
      </c>
      <c r="I1425" s="1" t="str">
        <f>IF(I1421&gt;0,"Yes","No")</f>
        <v>No</v>
      </c>
      <c r="J1425" s="1"/>
    </row>
    <row r="1426" spans="1:10" s="5" customFormat="1" ht="16.2" customHeight="1" x14ac:dyDescent="0.3">
      <c r="A1426" s="142" t="s">
        <v>440</v>
      </c>
      <c r="B1426" s="236"/>
      <c r="C1426" s="236"/>
      <c r="D1426" s="148">
        <v>7.2</v>
      </c>
      <c r="E1426" s="247"/>
      <c r="F1426" s="238"/>
      <c r="G1426" s="241"/>
      <c r="H1426" s="194" t="s">
        <v>63</v>
      </c>
      <c r="I1426" s="1" t="e">
        <f>IF(AND(I1424="Yes", I1425="No"), "Yes", "No")</f>
        <v>#DIV/0!</v>
      </c>
      <c r="J1426" s="1"/>
    </row>
    <row r="1427" spans="1:10" s="5" customFormat="1" ht="16.2" customHeight="1" x14ac:dyDescent="0.3">
      <c r="A1427" s="142" t="s">
        <v>440</v>
      </c>
      <c r="B1427" s="236"/>
      <c r="C1427" s="236"/>
      <c r="D1427" s="148">
        <v>7.2</v>
      </c>
      <c r="E1427" s="247"/>
      <c r="F1427" s="238"/>
      <c r="G1427" s="241"/>
      <c r="H1427" s="194" t="s">
        <v>65</v>
      </c>
      <c r="I1427" s="1" t="e">
        <f>IF(I1422=100%, "Not Applicable","Applicable")</f>
        <v>#DIV/0!</v>
      </c>
      <c r="J1427" s="1"/>
    </row>
    <row r="1428" spans="1:10" s="5" customFormat="1" ht="16.2" customHeight="1" x14ac:dyDescent="0.3">
      <c r="A1428" s="142" t="s">
        <v>440</v>
      </c>
      <c r="B1428" s="236"/>
      <c r="C1428" s="236"/>
      <c r="D1428" s="148">
        <v>7.2</v>
      </c>
      <c r="E1428" s="247"/>
      <c r="F1428" s="239"/>
      <c r="G1428" s="242"/>
      <c r="H1428" s="194" t="s">
        <v>67</v>
      </c>
      <c r="I1428" s="1" t="e">
        <f>(IF(I1427="Not Applicable","Not Applicable",(IF(AND(I1426="Yes",I1427="Applicable"),"Present","Not Present"))))</f>
        <v>#DIV/0!</v>
      </c>
      <c r="J1428" s="1"/>
    </row>
    <row r="1429" spans="1:10" x14ac:dyDescent="0.3">
      <c r="A1429" s="142" t="s">
        <v>440</v>
      </c>
      <c r="B1429" s="236"/>
      <c r="C1429" s="236"/>
      <c r="D1429" s="149"/>
      <c r="E1429" s="138"/>
      <c r="F1429" s="119"/>
      <c r="G1429" s="167"/>
      <c r="H1429" s="196"/>
      <c r="I1429" s="195"/>
      <c r="J1429" s="189"/>
    </row>
    <row r="1430" spans="1:10" ht="16.2" x14ac:dyDescent="0.3">
      <c r="A1430" s="142" t="s">
        <v>440</v>
      </c>
      <c r="B1430" s="145" t="s">
        <v>38</v>
      </c>
      <c r="C1430" s="145" t="s">
        <v>726</v>
      </c>
      <c r="D1430" s="146">
        <v>7.3</v>
      </c>
      <c r="E1430" s="135" t="s">
        <v>1024</v>
      </c>
      <c r="F1430" s="116" t="s">
        <v>29</v>
      </c>
      <c r="G1430" s="170"/>
      <c r="H1430" s="184"/>
      <c r="I1430" s="185"/>
      <c r="J1430" s="185"/>
    </row>
    <row r="1431" spans="1:10" x14ac:dyDescent="0.3">
      <c r="A1431" s="142" t="s">
        <v>440</v>
      </c>
      <c r="B1431" s="235" t="s">
        <v>38</v>
      </c>
      <c r="C1431" s="235" t="s">
        <v>726</v>
      </c>
      <c r="D1431" s="148" t="s">
        <v>473</v>
      </c>
      <c r="E1431" s="248" t="s">
        <v>1025</v>
      </c>
      <c r="F1431" s="117" t="s">
        <v>443</v>
      </c>
      <c r="G1431" s="166"/>
      <c r="H1431" s="250" t="s">
        <v>41</v>
      </c>
      <c r="I1431" s="246"/>
      <c r="J1431" s="250" t="str">
        <f>IF(AND(H1431="Yes",I1431="Needs Action"),"Yes","No")</f>
        <v>No</v>
      </c>
    </row>
    <row r="1432" spans="1:10" x14ac:dyDescent="0.3">
      <c r="A1432" s="142" t="s">
        <v>440</v>
      </c>
      <c r="B1432" s="235"/>
      <c r="C1432" s="235"/>
      <c r="D1432" s="148" t="s">
        <v>473</v>
      </c>
      <c r="E1432" s="248"/>
      <c r="F1432" s="117" t="s">
        <v>474</v>
      </c>
      <c r="G1432" s="166"/>
      <c r="H1432" s="250"/>
      <c r="I1432" s="246"/>
      <c r="J1432" s="250"/>
    </row>
    <row r="1433" spans="1:10" x14ac:dyDescent="0.3">
      <c r="A1433" s="142" t="s">
        <v>440</v>
      </c>
      <c r="B1433" s="235"/>
      <c r="C1433" s="235"/>
      <c r="D1433" s="148" t="s">
        <v>473</v>
      </c>
      <c r="E1433" s="248"/>
      <c r="F1433" s="117" t="s">
        <v>40</v>
      </c>
      <c r="G1433" s="166"/>
      <c r="H1433" s="250"/>
      <c r="I1433" s="246"/>
      <c r="J1433" s="250"/>
    </row>
    <row r="1434" spans="1:10" x14ac:dyDescent="0.3">
      <c r="A1434" s="142" t="s">
        <v>440</v>
      </c>
      <c r="B1434" s="235"/>
      <c r="C1434" s="235"/>
      <c r="D1434" s="148" t="s">
        <v>473</v>
      </c>
      <c r="E1434" s="248"/>
      <c r="F1434" s="117" t="s">
        <v>475</v>
      </c>
      <c r="G1434" s="166"/>
      <c r="H1434" s="250"/>
      <c r="I1434" s="246"/>
      <c r="J1434" s="250"/>
    </row>
    <row r="1435" spans="1:10" ht="16.2" x14ac:dyDescent="0.3">
      <c r="A1435" s="142" t="s">
        <v>440</v>
      </c>
      <c r="B1435" s="147" t="s">
        <v>38</v>
      </c>
      <c r="C1435" s="147" t="s">
        <v>726</v>
      </c>
      <c r="D1435" s="148" t="s">
        <v>473</v>
      </c>
      <c r="E1435" s="72" t="s">
        <v>1026</v>
      </c>
      <c r="F1435" s="126" t="s">
        <v>443</v>
      </c>
      <c r="G1435" s="166"/>
      <c r="H1435" s="186" t="s">
        <v>41</v>
      </c>
      <c r="I1435" s="187"/>
      <c r="J1435" s="186" t="str">
        <f>IF(AND(H1435="Yes",I1435="Needs Action"),"Yes","No")</f>
        <v>No</v>
      </c>
    </row>
    <row r="1436" spans="1:10" ht="40.799999999999997" customHeight="1" x14ac:dyDescent="0.3">
      <c r="A1436" s="142" t="s">
        <v>440</v>
      </c>
      <c r="B1436" s="235" t="s">
        <v>38</v>
      </c>
      <c r="C1436" s="235" t="s">
        <v>726</v>
      </c>
      <c r="D1436" s="148" t="s">
        <v>476</v>
      </c>
      <c r="E1436" s="248" t="s">
        <v>1027</v>
      </c>
      <c r="F1436" s="117" t="s">
        <v>443</v>
      </c>
      <c r="G1436" s="166"/>
      <c r="H1436" s="250" t="s">
        <v>41</v>
      </c>
      <c r="I1436" s="246"/>
      <c r="J1436" s="250" t="str">
        <f>IF(AND(H1436="Yes",I1436="Needs Action"),"Yes","No")</f>
        <v>No</v>
      </c>
    </row>
    <row r="1437" spans="1:10" ht="40.799999999999997" customHeight="1" x14ac:dyDescent="0.3">
      <c r="A1437" s="142" t="s">
        <v>440</v>
      </c>
      <c r="B1437" s="235"/>
      <c r="C1437" s="235"/>
      <c r="D1437" s="148" t="s">
        <v>476</v>
      </c>
      <c r="E1437" s="248"/>
      <c r="F1437" s="117" t="s">
        <v>474</v>
      </c>
      <c r="G1437" s="166"/>
      <c r="H1437" s="250"/>
      <c r="I1437" s="246"/>
      <c r="J1437" s="250"/>
    </row>
    <row r="1438" spans="1:10" ht="40.799999999999997" customHeight="1" x14ac:dyDescent="0.3">
      <c r="A1438" s="142" t="s">
        <v>440</v>
      </c>
      <c r="B1438" s="235"/>
      <c r="C1438" s="235"/>
      <c r="D1438" s="148" t="s">
        <v>476</v>
      </c>
      <c r="E1438" s="248"/>
      <c r="F1438" s="117" t="s">
        <v>40</v>
      </c>
      <c r="G1438" s="166"/>
      <c r="H1438" s="250"/>
      <c r="I1438" s="246"/>
      <c r="J1438" s="250"/>
    </row>
    <row r="1439" spans="1:10" ht="27.6" customHeight="1" x14ac:dyDescent="0.3">
      <c r="A1439" s="142" t="s">
        <v>440</v>
      </c>
      <c r="B1439" s="235" t="s">
        <v>38</v>
      </c>
      <c r="C1439" s="235"/>
      <c r="D1439" s="148" t="s">
        <v>477</v>
      </c>
      <c r="E1439" s="248" t="s">
        <v>1028</v>
      </c>
      <c r="F1439" s="117" t="s">
        <v>444</v>
      </c>
      <c r="G1439" s="166"/>
      <c r="H1439" s="250" t="s">
        <v>41</v>
      </c>
      <c r="I1439" s="246"/>
      <c r="J1439" s="250" t="str">
        <f>IF(AND(H1439="Yes",I1439="Needs Action"),"Yes","No")</f>
        <v>No</v>
      </c>
    </row>
    <row r="1440" spans="1:10" ht="27.6" customHeight="1" x14ac:dyDescent="0.3">
      <c r="A1440" s="142" t="s">
        <v>440</v>
      </c>
      <c r="B1440" s="235"/>
      <c r="C1440" s="235"/>
      <c r="D1440" s="148" t="s">
        <v>477</v>
      </c>
      <c r="E1440" s="248"/>
      <c r="F1440" s="117" t="s">
        <v>49</v>
      </c>
      <c r="G1440" s="166"/>
      <c r="H1440" s="250"/>
      <c r="I1440" s="246"/>
      <c r="J1440" s="250"/>
    </row>
    <row r="1441" spans="1:10" ht="27.6" customHeight="1" x14ac:dyDescent="0.3">
      <c r="A1441" s="142" t="s">
        <v>440</v>
      </c>
      <c r="B1441" s="235"/>
      <c r="C1441" s="235"/>
      <c r="D1441" s="148" t="s">
        <v>477</v>
      </c>
      <c r="E1441" s="248"/>
      <c r="F1441" s="117" t="s">
        <v>49</v>
      </c>
      <c r="G1441" s="166"/>
      <c r="H1441" s="250"/>
      <c r="I1441" s="246"/>
      <c r="J1441" s="250"/>
    </row>
    <row r="1442" spans="1:10" ht="27.6" customHeight="1" x14ac:dyDescent="0.3">
      <c r="A1442" s="142" t="s">
        <v>440</v>
      </c>
      <c r="B1442" s="235"/>
      <c r="C1442" s="235"/>
      <c r="D1442" s="148" t="s">
        <v>477</v>
      </c>
      <c r="E1442" s="248"/>
      <c r="F1442" s="117" t="s">
        <v>40</v>
      </c>
      <c r="G1442" s="166"/>
      <c r="H1442" s="250"/>
      <c r="I1442" s="246"/>
      <c r="J1442" s="250"/>
    </row>
    <row r="1443" spans="1:10" ht="32.4" customHeight="1" x14ac:dyDescent="0.3">
      <c r="A1443" s="142" t="s">
        <v>440</v>
      </c>
      <c r="B1443" s="235" t="s">
        <v>38</v>
      </c>
      <c r="C1443" s="235" t="s">
        <v>726</v>
      </c>
      <c r="D1443" s="148" t="s">
        <v>478</v>
      </c>
      <c r="E1443" s="248" t="s">
        <v>1029</v>
      </c>
      <c r="F1443" s="117" t="s">
        <v>474</v>
      </c>
      <c r="G1443" s="166"/>
      <c r="H1443" s="250" t="s">
        <v>41</v>
      </c>
      <c r="I1443" s="246"/>
      <c r="J1443" s="250" t="str">
        <f>IF(AND(H1443="Yes",I1443="Needs Action"),"Yes","No")</f>
        <v>No</v>
      </c>
    </row>
    <row r="1444" spans="1:10" ht="32.4" customHeight="1" x14ac:dyDescent="0.3">
      <c r="A1444" s="142" t="s">
        <v>440</v>
      </c>
      <c r="B1444" s="235"/>
      <c r="C1444" s="235"/>
      <c r="D1444" s="148" t="s">
        <v>478</v>
      </c>
      <c r="E1444" s="248"/>
      <c r="F1444" s="117" t="s">
        <v>278</v>
      </c>
      <c r="G1444" s="166"/>
      <c r="H1444" s="250"/>
      <c r="I1444" s="246"/>
      <c r="J1444" s="250"/>
    </row>
    <row r="1445" spans="1:10" ht="32.4" customHeight="1" x14ac:dyDescent="0.3">
      <c r="A1445" s="142" t="s">
        <v>440</v>
      </c>
      <c r="B1445" s="235"/>
      <c r="C1445" s="235"/>
      <c r="D1445" s="148" t="s">
        <v>478</v>
      </c>
      <c r="E1445" s="248"/>
      <c r="F1445" s="117" t="s">
        <v>40</v>
      </c>
      <c r="G1445" s="166"/>
      <c r="H1445" s="250"/>
      <c r="I1445" s="246"/>
      <c r="J1445" s="250"/>
    </row>
    <row r="1446" spans="1:10" ht="32.4" customHeight="1" x14ac:dyDescent="0.3">
      <c r="A1446" s="142" t="s">
        <v>440</v>
      </c>
      <c r="B1446" s="235"/>
      <c r="C1446" s="235"/>
      <c r="D1446" s="148" t="s">
        <v>478</v>
      </c>
      <c r="E1446" s="248"/>
      <c r="F1446" s="117" t="s">
        <v>88</v>
      </c>
      <c r="G1446" s="166"/>
      <c r="H1446" s="250"/>
      <c r="I1446" s="246"/>
      <c r="J1446" s="250"/>
    </row>
    <row r="1447" spans="1:10" ht="14.4" customHeight="1" x14ac:dyDescent="0.3">
      <c r="A1447" s="142" t="s">
        <v>440</v>
      </c>
      <c r="B1447" s="236"/>
      <c r="C1447" s="236"/>
      <c r="D1447" s="149"/>
      <c r="E1447" s="137"/>
      <c r="F1447" s="119"/>
      <c r="G1447" s="167"/>
      <c r="H1447" s="188"/>
      <c r="I1447" s="189"/>
      <c r="J1447" s="189"/>
    </row>
    <row r="1448" spans="1:10" s="5" customFormat="1" ht="14.4" customHeight="1" x14ac:dyDescent="0.3">
      <c r="A1448" s="142" t="s">
        <v>440</v>
      </c>
      <c r="B1448" s="236"/>
      <c r="C1448" s="236"/>
      <c r="D1448" s="148">
        <v>7.3</v>
      </c>
      <c r="E1448" s="247" t="s">
        <v>479</v>
      </c>
      <c r="F1448" s="244"/>
      <c r="G1448" s="243"/>
      <c r="H1448" s="190" t="s">
        <v>52</v>
      </c>
      <c r="I1448" s="191" t="e">
        <f>COUNTIF(I1431:I1446,"Exceeds")/COUNTA(I1431:I1446)</f>
        <v>#DIV/0!</v>
      </c>
      <c r="J1448" s="1"/>
    </row>
    <row r="1449" spans="1:10" s="5" customFormat="1" ht="14.4" customHeight="1" x14ac:dyDescent="0.3">
      <c r="A1449" s="142" t="s">
        <v>440</v>
      </c>
      <c r="B1449" s="236"/>
      <c r="C1449" s="236"/>
      <c r="D1449" s="148">
        <v>7.3</v>
      </c>
      <c r="E1449" s="247"/>
      <c r="F1449" s="244"/>
      <c r="G1449" s="243"/>
      <c r="H1449" s="190" t="s">
        <v>53</v>
      </c>
      <c r="I1449" s="191" t="e">
        <f>COUNTIF(I1431:I1446,"Meets")/COUNTA(I1431:I1446)</f>
        <v>#DIV/0!</v>
      </c>
      <c r="J1449" s="1"/>
    </row>
    <row r="1450" spans="1:10" s="5" customFormat="1" ht="14.4" customHeight="1" x14ac:dyDescent="0.3">
      <c r="A1450" s="142" t="s">
        <v>440</v>
      </c>
      <c r="B1450" s="236"/>
      <c r="C1450" s="236"/>
      <c r="D1450" s="148">
        <v>7.3</v>
      </c>
      <c r="E1450" s="247"/>
      <c r="F1450" s="244"/>
      <c r="G1450" s="243"/>
      <c r="H1450" s="190" t="s">
        <v>54</v>
      </c>
      <c r="I1450" s="191" t="e">
        <f>COUNTIF(I1431:I1446,"Needs Action")/COUNTA(I1431:I1446)</f>
        <v>#DIV/0!</v>
      </c>
      <c r="J1450" s="1"/>
    </row>
    <row r="1451" spans="1:10" s="5" customFormat="1" ht="14.4" customHeight="1" x14ac:dyDescent="0.3">
      <c r="A1451" s="142" t="s">
        <v>440</v>
      </c>
      <c r="B1451" s="236"/>
      <c r="C1451" s="236"/>
      <c r="D1451" s="148">
        <v>7.3</v>
      </c>
      <c r="E1451" s="247"/>
      <c r="F1451" s="244"/>
      <c r="G1451" s="243"/>
      <c r="H1451" s="190" t="s">
        <v>80</v>
      </c>
      <c r="I1451" s="192">
        <f>COUNTIF(J1431:J1446,"Yes")/COUNTA(J1431:J1446)</f>
        <v>0</v>
      </c>
      <c r="J1451" s="1"/>
    </row>
    <row r="1452" spans="1:10" s="5" customFormat="1" ht="14.4" customHeight="1" x14ac:dyDescent="0.3">
      <c r="A1452" s="142" t="s">
        <v>440</v>
      </c>
      <c r="B1452" s="236"/>
      <c r="C1452" s="236"/>
      <c r="D1452" s="148">
        <v>7.3</v>
      </c>
      <c r="E1452" s="247"/>
      <c r="F1452" s="244"/>
      <c r="G1452" s="243"/>
      <c r="H1452" s="190" t="s">
        <v>56</v>
      </c>
      <c r="I1452" s="192" t="e">
        <f>COUNTIF(I1431:I1446,"Not Applicable")/COUNTA(I1431:I1446)</f>
        <v>#DIV/0!</v>
      </c>
      <c r="J1452" s="1"/>
    </row>
    <row r="1453" spans="1:10" s="5" customFormat="1" ht="14.4" customHeight="1" x14ac:dyDescent="0.3">
      <c r="A1453" s="142" t="s">
        <v>440</v>
      </c>
      <c r="B1453" s="236"/>
      <c r="C1453" s="236"/>
      <c r="D1453" s="149"/>
      <c r="E1453" s="138"/>
      <c r="F1453" s="119"/>
      <c r="G1453" s="167"/>
      <c r="H1453" s="188"/>
      <c r="I1453" s="193"/>
      <c r="J1453" s="193"/>
    </row>
    <row r="1454" spans="1:10" s="5" customFormat="1" ht="78.599999999999994" customHeight="1" x14ac:dyDescent="0.3">
      <c r="A1454" s="142" t="s">
        <v>440</v>
      </c>
      <c r="B1454" s="236"/>
      <c r="C1454" s="236"/>
      <c r="D1454" s="148">
        <v>7.3</v>
      </c>
      <c r="E1454" s="247" t="s">
        <v>480</v>
      </c>
      <c r="F1454" s="114" t="s">
        <v>481</v>
      </c>
      <c r="G1454" s="168"/>
      <c r="H1454" s="194" t="s">
        <v>59</v>
      </c>
      <c r="I1454" s="1" t="e">
        <f>IF((I1448+I1449+I1452)&gt;=80%,"Yes","No")</f>
        <v>#DIV/0!</v>
      </c>
      <c r="J1454" s="1"/>
    </row>
    <row r="1455" spans="1:10" s="5" customFormat="1" ht="16.2" customHeight="1" x14ac:dyDescent="0.3">
      <c r="A1455" s="142" t="s">
        <v>440</v>
      </c>
      <c r="B1455" s="236"/>
      <c r="C1455" s="236"/>
      <c r="D1455" s="148">
        <v>7.3</v>
      </c>
      <c r="E1455" s="247"/>
      <c r="F1455" s="237"/>
      <c r="G1455" s="240"/>
      <c r="H1455" s="194" t="s">
        <v>61</v>
      </c>
      <c r="I1455" s="1" t="str">
        <f>IF(I1451&gt;0,"Yes","No")</f>
        <v>No</v>
      </c>
      <c r="J1455" s="1"/>
    </row>
    <row r="1456" spans="1:10" s="5" customFormat="1" ht="16.2" customHeight="1" x14ac:dyDescent="0.3">
      <c r="A1456" s="142" t="s">
        <v>440</v>
      </c>
      <c r="B1456" s="236"/>
      <c r="C1456" s="236"/>
      <c r="D1456" s="148">
        <v>7.3</v>
      </c>
      <c r="E1456" s="247"/>
      <c r="F1456" s="238"/>
      <c r="G1456" s="241"/>
      <c r="H1456" s="194" t="s">
        <v>63</v>
      </c>
      <c r="I1456" s="1" t="e">
        <f>IF(AND(I1454="Yes", I1455="No"), "Yes", "No")</f>
        <v>#DIV/0!</v>
      </c>
      <c r="J1456" s="1"/>
    </row>
    <row r="1457" spans="1:10" s="5" customFormat="1" ht="16.2" customHeight="1" x14ac:dyDescent="0.3">
      <c r="A1457" s="142" t="s">
        <v>440</v>
      </c>
      <c r="B1457" s="236"/>
      <c r="C1457" s="236"/>
      <c r="D1457" s="148">
        <v>7.3</v>
      </c>
      <c r="E1457" s="247"/>
      <c r="F1457" s="238"/>
      <c r="G1457" s="241"/>
      <c r="H1457" s="194" t="s">
        <v>65</v>
      </c>
      <c r="I1457" s="1" t="e">
        <f>IF(I1452=100%, "Not Applicable","Applicable")</f>
        <v>#DIV/0!</v>
      </c>
      <c r="J1457" s="1"/>
    </row>
    <row r="1458" spans="1:10" s="5" customFormat="1" ht="16.2" customHeight="1" x14ac:dyDescent="0.3">
      <c r="A1458" s="142" t="s">
        <v>440</v>
      </c>
      <c r="B1458" s="236"/>
      <c r="C1458" s="236"/>
      <c r="D1458" s="148">
        <v>7.3</v>
      </c>
      <c r="E1458" s="247"/>
      <c r="F1458" s="239"/>
      <c r="G1458" s="242"/>
      <c r="H1458" s="194" t="s">
        <v>67</v>
      </c>
      <c r="I1458" s="1" t="e">
        <f>(IF(I1457="Not Applicable","Not Applicable",(IF(AND(I1456="Yes",I1457="Applicable"),"Present","Not Present"))))</f>
        <v>#DIV/0!</v>
      </c>
      <c r="J1458" s="1"/>
    </row>
    <row r="1459" spans="1:10" x14ac:dyDescent="0.3">
      <c r="A1459" s="142" t="s">
        <v>440</v>
      </c>
      <c r="B1459" s="236"/>
      <c r="C1459" s="236"/>
      <c r="D1459" s="149"/>
      <c r="E1459" s="138"/>
      <c r="F1459" s="119"/>
      <c r="G1459" s="167"/>
      <c r="H1459" s="196"/>
      <c r="I1459" s="195"/>
      <c r="J1459" s="189"/>
    </row>
    <row r="1460" spans="1:10" ht="16.2" x14ac:dyDescent="0.3">
      <c r="A1460" s="142" t="s">
        <v>440</v>
      </c>
      <c r="B1460" s="145" t="s">
        <v>38</v>
      </c>
      <c r="C1460" s="145"/>
      <c r="D1460" s="146">
        <v>7.4</v>
      </c>
      <c r="E1460" s="135" t="s">
        <v>1030</v>
      </c>
      <c r="F1460" s="116" t="s">
        <v>29</v>
      </c>
      <c r="G1460" s="170"/>
      <c r="H1460" s="184"/>
      <c r="I1460" s="185"/>
      <c r="J1460" s="185"/>
    </row>
    <row r="1461" spans="1:10" ht="20.399999999999999" x14ac:dyDescent="0.3">
      <c r="A1461" s="142" t="s">
        <v>440</v>
      </c>
      <c r="B1461" s="235" t="s">
        <v>38</v>
      </c>
      <c r="C1461" s="235"/>
      <c r="D1461" s="148" t="s">
        <v>482</v>
      </c>
      <c r="E1461" s="248" t="s">
        <v>1031</v>
      </c>
      <c r="F1461" s="117" t="s">
        <v>49</v>
      </c>
      <c r="G1461" s="166"/>
      <c r="H1461" s="250" t="s">
        <v>41</v>
      </c>
      <c r="I1461" s="246"/>
      <c r="J1461" s="250" t="str">
        <f>IF(AND(H1461="Yes",I1461="Needs Action"),"Yes","No")</f>
        <v>No</v>
      </c>
    </row>
    <row r="1462" spans="1:10" x14ac:dyDescent="0.3">
      <c r="A1462" s="142" t="s">
        <v>440</v>
      </c>
      <c r="B1462" s="235"/>
      <c r="C1462" s="235"/>
      <c r="D1462" s="148" t="s">
        <v>482</v>
      </c>
      <c r="E1462" s="248"/>
      <c r="F1462" s="117" t="s">
        <v>278</v>
      </c>
      <c r="G1462" s="166"/>
      <c r="H1462" s="250"/>
      <c r="I1462" s="246"/>
      <c r="J1462" s="250"/>
    </row>
    <row r="1463" spans="1:10" x14ac:dyDescent="0.3">
      <c r="A1463" s="142" t="s">
        <v>440</v>
      </c>
      <c r="B1463" s="235"/>
      <c r="C1463" s="235"/>
      <c r="D1463" s="148" t="s">
        <v>482</v>
      </c>
      <c r="E1463" s="248"/>
      <c r="F1463" s="117" t="s">
        <v>443</v>
      </c>
      <c r="G1463" s="166"/>
      <c r="H1463" s="250"/>
      <c r="I1463" s="246"/>
      <c r="J1463" s="250"/>
    </row>
    <row r="1464" spans="1:10" x14ac:dyDescent="0.3">
      <c r="A1464" s="142" t="s">
        <v>440</v>
      </c>
      <c r="B1464" s="235"/>
      <c r="C1464" s="235"/>
      <c r="D1464" s="148" t="s">
        <v>482</v>
      </c>
      <c r="E1464" s="248"/>
      <c r="F1464" s="117" t="s">
        <v>40</v>
      </c>
      <c r="G1464" s="166"/>
      <c r="H1464" s="250"/>
      <c r="I1464" s="246"/>
      <c r="J1464" s="250"/>
    </row>
    <row r="1465" spans="1:10" ht="39" customHeight="1" x14ac:dyDescent="0.3">
      <c r="A1465" s="142" t="s">
        <v>440</v>
      </c>
      <c r="B1465" s="235" t="s">
        <v>38</v>
      </c>
      <c r="C1465" s="235"/>
      <c r="D1465" s="148" t="s">
        <v>483</v>
      </c>
      <c r="E1465" s="248" t="s">
        <v>1032</v>
      </c>
      <c r="F1465" s="117" t="s">
        <v>49</v>
      </c>
      <c r="G1465" s="166"/>
      <c r="H1465" s="250" t="s">
        <v>48</v>
      </c>
      <c r="I1465" s="246"/>
      <c r="J1465" s="250" t="str">
        <f>IF(AND(H1465="Yes",I1465="Needs Action"),"Yes","No")</f>
        <v>No</v>
      </c>
    </row>
    <row r="1466" spans="1:10" ht="39" customHeight="1" x14ac:dyDescent="0.3">
      <c r="A1466" s="142" t="s">
        <v>440</v>
      </c>
      <c r="B1466" s="235"/>
      <c r="C1466" s="235"/>
      <c r="D1466" s="148" t="s">
        <v>483</v>
      </c>
      <c r="E1466" s="248"/>
      <c r="F1466" s="117" t="s">
        <v>40</v>
      </c>
      <c r="G1466" s="166"/>
      <c r="H1466" s="250"/>
      <c r="I1466" s="246"/>
      <c r="J1466" s="250"/>
    </row>
    <row r="1467" spans="1:10" ht="39" customHeight="1" x14ac:dyDescent="0.3">
      <c r="A1467" s="142" t="s">
        <v>440</v>
      </c>
      <c r="B1467" s="235"/>
      <c r="C1467" s="235"/>
      <c r="D1467" s="148" t="s">
        <v>483</v>
      </c>
      <c r="E1467" s="248"/>
      <c r="F1467" s="117" t="s">
        <v>278</v>
      </c>
      <c r="G1467" s="166"/>
      <c r="H1467" s="250"/>
      <c r="I1467" s="246"/>
      <c r="J1467" s="250"/>
    </row>
    <row r="1468" spans="1:10" ht="39" customHeight="1" x14ac:dyDescent="0.3">
      <c r="A1468" s="142" t="s">
        <v>440</v>
      </c>
      <c r="B1468" s="235"/>
      <c r="C1468" s="235"/>
      <c r="D1468" s="148" t="s">
        <v>483</v>
      </c>
      <c r="E1468" s="248"/>
      <c r="F1468" s="118" t="s">
        <v>42</v>
      </c>
      <c r="G1468" s="166"/>
      <c r="H1468" s="250"/>
      <c r="I1468" s="246"/>
      <c r="J1468" s="250"/>
    </row>
    <row r="1469" spans="1:10" ht="49.8" customHeight="1" x14ac:dyDescent="0.3">
      <c r="A1469" s="142" t="s">
        <v>440</v>
      </c>
      <c r="B1469" s="235" t="s">
        <v>38</v>
      </c>
      <c r="C1469" s="235"/>
      <c r="D1469" s="148" t="s">
        <v>484</v>
      </c>
      <c r="E1469" s="248" t="s">
        <v>1033</v>
      </c>
      <c r="F1469" s="117" t="s">
        <v>49</v>
      </c>
      <c r="G1469" s="166"/>
      <c r="H1469" s="250" t="s">
        <v>41</v>
      </c>
      <c r="I1469" s="246"/>
      <c r="J1469" s="250" t="str">
        <f>IF(AND(H1469="Yes",I1469="Needs Action"),"Yes","No")</f>
        <v>No</v>
      </c>
    </row>
    <row r="1470" spans="1:10" ht="49.8" customHeight="1" x14ac:dyDescent="0.3">
      <c r="A1470" s="142" t="s">
        <v>440</v>
      </c>
      <c r="B1470" s="235"/>
      <c r="C1470" s="235"/>
      <c r="D1470" s="148" t="s">
        <v>484</v>
      </c>
      <c r="E1470" s="248"/>
      <c r="F1470" s="117" t="s">
        <v>40</v>
      </c>
      <c r="G1470" s="166"/>
      <c r="H1470" s="250"/>
      <c r="I1470" s="246"/>
      <c r="J1470" s="250"/>
    </row>
    <row r="1471" spans="1:10" ht="49.8" customHeight="1" x14ac:dyDescent="0.3">
      <c r="A1471" s="142" t="s">
        <v>440</v>
      </c>
      <c r="B1471" s="235"/>
      <c r="C1471" s="235"/>
      <c r="D1471" s="148" t="s">
        <v>484</v>
      </c>
      <c r="E1471" s="248"/>
      <c r="F1471" s="118" t="s">
        <v>42</v>
      </c>
      <c r="G1471" s="166"/>
      <c r="H1471" s="250"/>
      <c r="I1471" s="246"/>
      <c r="J1471" s="250"/>
    </row>
    <row r="1472" spans="1:10" ht="36" customHeight="1" x14ac:dyDescent="0.3">
      <c r="A1472" s="142" t="s">
        <v>440</v>
      </c>
      <c r="B1472" s="235" t="s">
        <v>38</v>
      </c>
      <c r="C1472" s="235"/>
      <c r="D1472" s="148" t="s">
        <v>485</v>
      </c>
      <c r="E1472" s="248" t="s">
        <v>1034</v>
      </c>
      <c r="F1472" s="117" t="s">
        <v>49</v>
      </c>
      <c r="G1472" s="166"/>
      <c r="H1472" s="250" t="s">
        <v>41</v>
      </c>
      <c r="I1472" s="246"/>
      <c r="J1472" s="250" t="str">
        <f>IF(AND(H1472="Yes",I1472="Needs Action"),"Yes","No")</f>
        <v>No</v>
      </c>
    </row>
    <row r="1473" spans="1:10" ht="36" customHeight="1" x14ac:dyDescent="0.3">
      <c r="A1473" s="142" t="s">
        <v>440</v>
      </c>
      <c r="B1473" s="235"/>
      <c r="C1473" s="235"/>
      <c r="D1473" s="148" t="s">
        <v>485</v>
      </c>
      <c r="E1473" s="248"/>
      <c r="F1473" s="117" t="s">
        <v>40</v>
      </c>
      <c r="G1473" s="166"/>
      <c r="H1473" s="250"/>
      <c r="I1473" s="246"/>
      <c r="J1473" s="250"/>
    </row>
    <row r="1474" spans="1:10" ht="36" customHeight="1" x14ac:dyDescent="0.3">
      <c r="A1474" s="142" t="s">
        <v>440</v>
      </c>
      <c r="B1474" s="235"/>
      <c r="C1474" s="235"/>
      <c r="D1474" s="148" t="s">
        <v>485</v>
      </c>
      <c r="E1474" s="248"/>
      <c r="F1474" s="118" t="s">
        <v>42</v>
      </c>
      <c r="G1474" s="166"/>
      <c r="H1474" s="250"/>
      <c r="I1474" s="246"/>
      <c r="J1474" s="250"/>
    </row>
    <row r="1475" spans="1:10" ht="42" customHeight="1" x14ac:dyDescent="0.3">
      <c r="A1475" s="142" t="s">
        <v>440</v>
      </c>
      <c r="B1475" s="235" t="s">
        <v>38</v>
      </c>
      <c r="C1475" s="235"/>
      <c r="D1475" s="148" t="s">
        <v>486</v>
      </c>
      <c r="E1475" s="248" t="s">
        <v>1035</v>
      </c>
      <c r="F1475" s="117" t="s">
        <v>49</v>
      </c>
      <c r="G1475" s="166"/>
      <c r="H1475" s="250" t="s">
        <v>48</v>
      </c>
      <c r="I1475" s="246"/>
      <c r="J1475" s="250" t="str">
        <f>IF(AND(H1475="Yes",I1475="Needs Action"),"Yes","No")</f>
        <v>No</v>
      </c>
    </row>
    <row r="1476" spans="1:10" ht="42" customHeight="1" x14ac:dyDescent="0.3">
      <c r="A1476" s="142" t="s">
        <v>440</v>
      </c>
      <c r="B1476" s="235"/>
      <c r="C1476" s="235"/>
      <c r="D1476" s="148" t="s">
        <v>486</v>
      </c>
      <c r="E1476" s="248"/>
      <c r="F1476" s="117" t="s">
        <v>40</v>
      </c>
      <c r="G1476" s="166"/>
      <c r="H1476" s="250"/>
      <c r="I1476" s="246"/>
      <c r="J1476" s="250"/>
    </row>
    <row r="1477" spans="1:10" ht="42" customHeight="1" x14ac:dyDescent="0.3">
      <c r="A1477" s="142" t="s">
        <v>440</v>
      </c>
      <c r="B1477" s="235"/>
      <c r="C1477" s="235"/>
      <c r="D1477" s="148" t="s">
        <v>486</v>
      </c>
      <c r="E1477" s="248"/>
      <c r="F1477" s="118" t="s">
        <v>42</v>
      </c>
      <c r="G1477" s="166"/>
      <c r="H1477" s="250"/>
      <c r="I1477" s="246"/>
      <c r="J1477" s="250"/>
    </row>
    <row r="1478" spans="1:10" ht="20.399999999999999" x14ac:dyDescent="0.3">
      <c r="A1478" s="142" t="s">
        <v>440</v>
      </c>
      <c r="B1478" s="235" t="s">
        <v>38</v>
      </c>
      <c r="C1478" s="235"/>
      <c r="D1478" s="148" t="s">
        <v>487</v>
      </c>
      <c r="E1478" s="248" t="s">
        <v>1036</v>
      </c>
      <c r="F1478" s="117" t="s">
        <v>49</v>
      </c>
      <c r="G1478" s="166"/>
      <c r="H1478" s="250" t="s">
        <v>41</v>
      </c>
      <c r="I1478" s="246"/>
      <c r="J1478" s="250" t="str">
        <f>IF(AND(H1478="Yes",I1478="Needs Action"),"Yes","No")</f>
        <v>No</v>
      </c>
    </row>
    <row r="1479" spans="1:10" x14ac:dyDescent="0.3">
      <c r="A1479" s="142" t="s">
        <v>440</v>
      </c>
      <c r="B1479" s="235"/>
      <c r="C1479" s="235"/>
      <c r="D1479" s="148" t="s">
        <v>487</v>
      </c>
      <c r="E1479" s="248"/>
      <c r="F1479" s="117" t="s">
        <v>40</v>
      </c>
      <c r="G1479" s="166"/>
      <c r="H1479" s="250"/>
      <c r="I1479" s="246"/>
      <c r="J1479" s="250"/>
    </row>
    <row r="1480" spans="1:10" x14ac:dyDescent="0.3">
      <c r="A1480" s="142" t="s">
        <v>440</v>
      </c>
      <c r="B1480" s="235" t="s">
        <v>38</v>
      </c>
      <c r="C1480" s="235"/>
      <c r="D1480" s="148" t="s">
        <v>488</v>
      </c>
      <c r="E1480" s="248" t="s">
        <v>1037</v>
      </c>
      <c r="F1480" s="117" t="s">
        <v>40</v>
      </c>
      <c r="G1480" s="166"/>
      <c r="H1480" s="250" t="s">
        <v>41</v>
      </c>
      <c r="I1480" s="246"/>
      <c r="J1480" s="250" t="str">
        <f>IF(AND(H1480="Yes",I1480="Needs Action"),"Yes","No")</f>
        <v>No</v>
      </c>
    </row>
    <row r="1481" spans="1:10" ht="20.399999999999999" x14ac:dyDescent="0.3">
      <c r="A1481" s="142" t="s">
        <v>440</v>
      </c>
      <c r="B1481" s="235"/>
      <c r="C1481" s="235"/>
      <c r="D1481" s="148" t="s">
        <v>488</v>
      </c>
      <c r="E1481" s="248"/>
      <c r="F1481" s="117" t="s">
        <v>49</v>
      </c>
      <c r="G1481" s="166"/>
      <c r="H1481" s="250"/>
      <c r="I1481" s="246"/>
      <c r="J1481" s="250"/>
    </row>
    <row r="1482" spans="1:10" ht="20.399999999999999" x14ac:dyDescent="0.3">
      <c r="A1482" s="142" t="s">
        <v>440</v>
      </c>
      <c r="B1482" s="235"/>
      <c r="C1482" s="235"/>
      <c r="D1482" s="148" t="s">
        <v>488</v>
      </c>
      <c r="E1482" s="248"/>
      <c r="F1482" s="117" t="s">
        <v>44</v>
      </c>
      <c r="G1482" s="166"/>
      <c r="H1482" s="250"/>
      <c r="I1482" s="246"/>
      <c r="J1482" s="250"/>
    </row>
    <row r="1483" spans="1:10" x14ac:dyDescent="0.3">
      <c r="A1483" s="142" t="s">
        <v>440</v>
      </c>
      <c r="B1483" s="235"/>
      <c r="C1483" s="235"/>
      <c r="D1483" s="148" t="s">
        <v>488</v>
      </c>
      <c r="E1483" s="248"/>
      <c r="F1483" s="118" t="s">
        <v>42</v>
      </c>
      <c r="G1483" s="166"/>
      <c r="H1483" s="250"/>
      <c r="I1483" s="246"/>
      <c r="J1483" s="250"/>
    </row>
    <row r="1484" spans="1:10" ht="20.399999999999999" x14ac:dyDescent="0.3">
      <c r="A1484" s="142" t="s">
        <v>440</v>
      </c>
      <c r="B1484" s="235" t="s">
        <v>38</v>
      </c>
      <c r="C1484" s="235"/>
      <c r="D1484" s="148" t="s">
        <v>489</v>
      </c>
      <c r="E1484" s="248" t="s">
        <v>1038</v>
      </c>
      <c r="F1484" s="117" t="s">
        <v>49</v>
      </c>
      <c r="G1484" s="166"/>
      <c r="H1484" s="250" t="s">
        <v>41</v>
      </c>
      <c r="I1484" s="246"/>
      <c r="J1484" s="250" t="str">
        <f>IF(AND(H1484="Yes",I1484="Needs Action"),"Yes","No")</f>
        <v>No</v>
      </c>
    </row>
    <row r="1485" spans="1:10" x14ac:dyDescent="0.3">
      <c r="A1485" s="142" t="s">
        <v>440</v>
      </c>
      <c r="B1485" s="235"/>
      <c r="C1485" s="235"/>
      <c r="D1485" s="148" t="s">
        <v>489</v>
      </c>
      <c r="E1485" s="248"/>
      <c r="F1485" s="117" t="s">
        <v>40</v>
      </c>
      <c r="G1485" s="166"/>
      <c r="H1485" s="250"/>
      <c r="I1485" s="246"/>
      <c r="J1485" s="250"/>
    </row>
    <row r="1486" spans="1:10" ht="69.599999999999994" customHeight="1" x14ac:dyDescent="0.3">
      <c r="A1486" s="142" t="s">
        <v>440</v>
      </c>
      <c r="B1486" s="235" t="s">
        <v>38</v>
      </c>
      <c r="C1486" s="235"/>
      <c r="D1486" s="148" t="s">
        <v>488</v>
      </c>
      <c r="E1486" s="248" t="s">
        <v>1039</v>
      </c>
      <c r="F1486" s="117" t="s">
        <v>49</v>
      </c>
      <c r="G1486" s="166"/>
      <c r="H1486" s="250" t="s">
        <v>41</v>
      </c>
      <c r="I1486" s="246"/>
      <c r="J1486" s="250" t="str">
        <f>IF(AND(H1486="Yes",I1486="Needs Action"),"Yes","No")</f>
        <v>No</v>
      </c>
    </row>
    <row r="1487" spans="1:10" ht="69.599999999999994" customHeight="1" x14ac:dyDescent="0.3">
      <c r="A1487" s="142" t="s">
        <v>440</v>
      </c>
      <c r="B1487" s="235"/>
      <c r="C1487" s="235"/>
      <c r="D1487" s="148" t="s">
        <v>488</v>
      </c>
      <c r="E1487" s="248"/>
      <c r="F1487" s="117" t="s">
        <v>49</v>
      </c>
      <c r="G1487" s="166"/>
      <c r="H1487" s="250"/>
      <c r="I1487" s="246"/>
      <c r="J1487" s="250"/>
    </row>
    <row r="1488" spans="1:10" ht="14.4" customHeight="1" x14ac:dyDescent="0.3">
      <c r="A1488" s="142" t="s">
        <v>440</v>
      </c>
      <c r="B1488" s="236"/>
      <c r="C1488" s="236"/>
      <c r="D1488" s="149"/>
      <c r="E1488" s="137"/>
      <c r="F1488" s="119"/>
      <c r="G1488" s="167"/>
      <c r="H1488" s="188"/>
      <c r="I1488" s="189"/>
      <c r="J1488" s="189"/>
    </row>
    <row r="1489" spans="1:10" s="5" customFormat="1" ht="14.4" customHeight="1" x14ac:dyDescent="0.3">
      <c r="A1489" s="142" t="s">
        <v>440</v>
      </c>
      <c r="B1489" s="236"/>
      <c r="C1489" s="236"/>
      <c r="D1489" s="148">
        <v>7.4</v>
      </c>
      <c r="E1489" s="247" t="s">
        <v>490</v>
      </c>
      <c r="F1489" s="244"/>
      <c r="G1489" s="243"/>
      <c r="H1489" s="190" t="s">
        <v>52</v>
      </c>
      <c r="I1489" s="191" t="e">
        <f>COUNTIF(I1461:I1487,"Exceeds")/COUNTA(I1461:I1487)</f>
        <v>#DIV/0!</v>
      </c>
      <c r="J1489" s="1"/>
    </row>
    <row r="1490" spans="1:10" s="5" customFormat="1" ht="14.4" customHeight="1" x14ac:dyDescent="0.3">
      <c r="A1490" s="142" t="s">
        <v>440</v>
      </c>
      <c r="B1490" s="236"/>
      <c r="C1490" s="236"/>
      <c r="D1490" s="148">
        <v>7.4</v>
      </c>
      <c r="E1490" s="247"/>
      <c r="F1490" s="244"/>
      <c r="G1490" s="243"/>
      <c r="H1490" s="190" t="s">
        <v>53</v>
      </c>
      <c r="I1490" s="191" t="e">
        <f>COUNTIF(I1461:I1487,"Meets")/COUNTA(I1461:I1487)</f>
        <v>#DIV/0!</v>
      </c>
      <c r="J1490" s="1"/>
    </row>
    <row r="1491" spans="1:10" s="5" customFormat="1" ht="14.4" customHeight="1" x14ac:dyDescent="0.3">
      <c r="A1491" s="142" t="s">
        <v>440</v>
      </c>
      <c r="B1491" s="236"/>
      <c r="C1491" s="236"/>
      <c r="D1491" s="148">
        <v>7.4</v>
      </c>
      <c r="E1491" s="247"/>
      <c r="F1491" s="244"/>
      <c r="G1491" s="243"/>
      <c r="H1491" s="190" t="s">
        <v>54</v>
      </c>
      <c r="I1491" s="191" t="e">
        <f>COUNTIF(I1461:I1487,"Needs Action")/COUNTA(I1461:I1487)</f>
        <v>#DIV/0!</v>
      </c>
      <c r="J1491" s="1"/>
    </row>
    <row r="1492" spans="1:10" s="5" customFormat="1" ht="14.4" customHeight="1" x14ac:dyDescent="0.3">
      <c r="A1492" s="142" t="s">
        <v>440</v>
      </c>
      <c r="B1492" s="236"/>
      <c r="C1492" s="236"/>
      <c r="D1492" s="148">
        <v>7.4</v>
      </c>
      <c r="E1492" s="247"/>
      <c r="F1492" s="244"/>
      <c r="G1492" s="243"/>
      <c r="H1492" s="190" t="s">
        <v>80</v>
      </c>
      <c r="I1492" s="192">
        <f>COUNTIF(J1461:J1487,"Yes")/COUNTA(J1461:J1487)</f>
        <v>0</v>
      </c>
      <c r="J1492" s="1"/>
    </row>
    <row r="1493" spans="1:10" s="5" customFormat="1" ht="14.4" customHeight="1" x14ac:dyDescent="0.3">
      <c r="A1493" s="142" t="s">
        <v>440</v>
      </c>
      <c r="B1493" s="236"/>
      <c r="C1493" s="236"/>
      <c r="D1493" s="148">
        <v>7.4</v>
      </c>
      <c r="E1493" s="247"/>
      <c r="F1493" s="244"/>
      <c r="G1493" s="243"/>
      <c r="H1493" s="190" t="s">
        <v>56</v>
      </c>
      <c r="I1493" s="192" t="e">
        <f>COUNTIF(I1461:I1487,"Not Applicable")/COUNTA(I1461:I1487)</f>
        <v>#DIV/0!</v>
      </c>
      <c r="J1493" s="1"/>
    </row>
    <row r="1494" spans="1:10" s="5" customFormat="1" ht="14.4" customHeight="1" x14ac:dyDescent="0.3">
      <c r="A1494" s="142" t="s">
        <v>440</v>
      </c>
      <c r="B1494" s="236"/>
      <c r="C1494" s="236"/>
      <c r="D1494" s="149"/>
      <c r="E1494" s="138"/>
      <c r="F1494" s="119"/>
      <c r="G1494" s="167"/>
      <c r="H1494" s="188"/>
      <c r="I1494" s="193"/>
      <c r="J1494" s="193"/>
    </row>
    <row r="1495" spans="1:10" s="5" customFormat="1" ht="79.95" customHeight="1" x14ac:dyDescent="0.3">
      <c r="A1495" s="142" t="s">
        <v>440</v>
      </c>
      <c r="B1495" s="236"/>
      <c r="C1495" s="236"/>
      <c r="D1495" s="148">
        <v>7.4</v>
      </c>
      <c r="E1495" s="247" t="s">
        <v>491</v>
      </c>
      <c r="F1495" s="125" t="s">
        <v>492</v>
      </c>
      <c r="G1495" s="168"/>
      <c r="H1495" s="194" t="s">
        <v>59</v>
      </c>
      <c r="I1495" s="1" t="e">
        <f>IF((I1489+I1490+I1493)&gt;=80%,"Yes","No")</f>
        <v>#DIV/0!</v>
      </c>
      <c r="J1495" s="1"/>
    </row>
    <row r="1496" spans="1:10" s="5" customFormat="1" ht="16.2" customHeight="1" x14ac:dyDescent="0.3">
      <c r="A1496" s="142" t="s">
        <v>440</v>
      </c>
      <c r="B1496" s="236"/>
      <c r="C1496" s="236"/>
      <c r="D1496" s="148">
        <v>7.4</v>
      </c>
      <c r="E1496" s="247"/>
      <c r="F1496" s="237"/>
      <c r="G1496" s="240"/>
      <c r="H1496" s="194" t="s">
        <v>61</v>
      </c>
      <c r="I1496" s="1" t="str">
        <f>IF(I1492&gt;0,"Yes","No")</f>
        <v>No</v>
      </c>
      <c r="J1496" s="1"/>
    </row>
    <row r="1497" spans="1:10" s="5" customFormat="1" ht="16.2" customHeight="1" x14ac:dyDescent="0.3">
      <c r="A1497" s="142" t="s">
        <v>440</v>
      </c>
      <c r="B1497" s="236"/>
      <c r="C1497" s="236"/>
      <c r="D1497" s="148">
        <v>7.4</v>
      </c>
      <c r="E1497" s="247"/>
      <c r="F1497" s="238"/>
      <c r="G1497" s="241"/>
      <c r="H1497" s="194" t="s">
        <v>63</v>
      </c>
      <c r="I1497" s="1" t="e">
        <f>IF(AND(I1495="Yes", I1496="No"), "Yes", "No")</f>
        <v>#DIV/0!</v>
      </c>
      <c r="J1497" s="1"/>
    </row>
    <row r="1498" spans="1:10" s="5" customFormat="1" ht="16.2" customHeight="1" x14ac:dyDescent="0.3">
      <c r="A1498" s="142" t="s">
        <v>440</v>
      </c>
      <c r="B1498" s="236"/>
      <c r="C1498" s="236"/>
      <c r="D1498" s="148">
        <v>7.4</v>
      </c>
      <c r="E1498" s="247"/>
      <c r="F1498" s="238"/>
      <c r="G1498" s="241"/>
      <c r="H1498" s="194" t="s">
        <v>65</v>
      </c>
      <c r="I1498" s="1" t="e">
        <f>IF(I1493=100%, "Not Applicable","Applicable")</f>
        <v>#DIV/0!</v>
      </c>
      <c r="J1498" s="1"/>
    </row>
    <row r="1499" spans="1:10" s="5" customFormat="1" ht="16.2" customHeight="1" x14ac:dyDescent="0.3">
      <c r="A1499" s="142" t="s">
        <v>440</v>
      </c>
      <c r="B1499" s="236"/>
      <c r="C1499" s="236"/>
      <c r="D1499" s="148">
        <v>7.4</v>
      </c>
      <c r="E1499" s="247"/>
      <c r="F1499" s="239"/>
      <c r="G1499" s="242"/>
      <c r="H1499" s="194" t="s">
        <v>67</v>
      </c>
      <c r="I1499" s="1" t="e">
        <f>(IF(I1498="Not Applicable","Not Applicable",(IF(AND(I1497="Yes",I1498="Applicable"),"Present","Not Present"))))</f>
        <v>#DIV/0!</v>
      </c>
      <c r="J1499" s="1"/>
    </row>
    <row r="1500" spans="1:10" ht="16.95" customHeight="1" x14ac:dyDescent="0.3">
      <c r="A1500" s="142" t="s">
        <v>440</v>
      </c>
      <c r="B1500" s="236"/>
      <c r="C1500" s="236"/>
      <c r="D1500" s="149"/>
      <c r="E1500" s="137"/>
      <c r="F1500" s="119"/>
      <c r="G1500" s="167"/>
      <c r="H1500" s="188"/>
      <c r="I1500" s="189"/>
      <c r="J1500" s="189"/>
    </row>
    <row r="1501" spans="1:10" s="3" customFormat="1" ht="17.399999999999999" x14ac:dyDescent="0.3">
      <c r="A1501" s="142" t="s">
        <v>493</v>
      </c>
      <c r="B1501" s="143" t="s">
        <v>38</v>
      </c>
      <c r="C1501" s="143" t="s">
        <v>726</v>
      </c>
      <c r="D1501" s="144">
        <v>8</v>
      </c>
      <c r="E1501" s="71" t="s">
        <v>494</v>
      </c>
      <c r="F1501" s="121"/>
      <c r="G1501" s="171"/>
      <c r="H1501" s="182"/>
      <c r="I1501" s="183"/>
      <c r="J1501" s="183"/>
    </row>
    <row r="1502" spans="1:10" ht="27.6" x14ac:dyDescent="0.3">
      <c r="A1502" s="142" t="s">
        <v>493</v>
      </c>
      <c r="B1502" s="145" t="s">
        <v>38</v>
      </c>
      <c r="C1502" s="145" t="s">
        <v>726</v>
      </c>
      <c r="D1502" s="146">
        <v>8.1</v>
      </c>
      <c r="E1502" s="135" t="s">
        <v>1040</v>
      </c>
      <c r="F1502" s="120"/>
      <c r="G1502" s="169"/>
      <c r="H1502" s="184"/>
      <c r="I1502" s="185"/>
      <c r="J1502" s="185"/>
    </row>
    <row r="1503" spans="1:10" ht="20.399999999999999" customHeight="1" x14ac:dyDescent="0.3">
      <c r="A1503" s="142" t="s">
        <v>493</v>
      </c>
      <c r="B1503" s="235" t="s">
        <v>38</v>
      </c>
      <c r="C1503" s="235" t="s">
        <v>726</v>
      </c>
      <c r="D1503" s="148" t="s">
        <v>495</v>
      </c>
      <c r="E1503" s="248" t="s">
        <v>1041</v>
      </c>
      <c r="F1503" s="117" t="s">
        <v>40</v>
      </c>
      <c r="G1503" s="166"/>
      <c r="H1503" s="250" t="s">
        <v>41</v>
      </c>
      <c r="I1503" s="246"/>
      <c r="J1503" s="250" t="str">
        <f>IF(AND(H1503="Yes",I1503="Needs Action"),"Yes","No")</f>
        <v>No</v>
      </c>
    </row>
    <row r="1504" spans="1:10" ht="20.399999999999999" customHeight="1" x14ac:dyDescent="0.3">
      <c r="A1504" s="142" t="s">
        <v>493</v>
      </c>
      <c r="B1504" s="235"/>
      <c r="C1504" s="235"/>
      <c r="D1504" s="148" t="s">
        <v>495</v>
      </c>
      <c r="E1504" s="248"/>
      <c r="F1504" s="117" t="s">
        <v>496</v>
      </c>
      <c r="G1504" s="166"/>
      <c r="H1504" s="250"/>
      <c r="I1504" s="246"/>
      <c r="J1504" s="250"/>
    </row>
    <row r="1505" spans="1:10" ht="20.399999999999999" customHeight="1" x14ac:dyDescent="0.3">
      <c r="A1505" s="142" t="s">
        <v>493</v>
      </c>
      <c r="B1505" s="235"/>
      <c r="C1505" s="235"/>
      <c r="D1505" s="148" t="s">
        <v>495</v>
      </c>
      <c r="E1505" s="248"/>
      <c r="F1505" s="117" t="s">
        <v>497</v>
      </c>
      <c r="G1505" s="166"/>
      <c r="H1505" s="250"/>
      <c r="I1505" s="246"/>
      <c r="J1505" s="250"/>
    </row>
    <row r="1506" spans="1:10" ht="20.399999999999999" customHeight="1" x14ac:dyDescent="0.3">
      <c r="A1506" s="142" t="s">
        <v>493</v>
      </c>
      <c r="B1506" s="235"/>
      <c r="C1506" s="235"/>
      <c r="D1506" s="148" t="s">
        <v>495</v>
      </c>
      <c r="E1506" s="248"/>
      <c r="F1506" s="117" t="s">
        <v>498</v>
      </c>
      <c r="G1506" s="166"/>
      <c r="H1506" s="250"/>
      <c r="I1506" s="246"/>
      <c r="J1506" s="250"/>
    </row>
    <row r="1507" spans="1:10" ht="20.399999999999999" customHeight="1" x14ac:dyDescent="0.3">
      <c r="A1507" s="142" t="s">
        <v>493</v>
      </c>
      <c r="B1507" s="235"/>
      <c r="C1507" s="235"/>
      <c r="D1507" s="148" t="s">
        <v>495</v>
      </c>
      <c r="E1507" s="248"/>
      <c r="F1507" s="117" t="s">
        <v>499</v>
      </c>
      <c r="G1507" s="166"/>
      <c r="H1507" s="250"/>
      <c r="I1507" s="246"/>
      <c r="J1507" s="250"/>
    </row>
    <row r="1508" spans="1:10" x14ac:dyDescent="0.3">
      <c r="A1508" s="142" t="s">
        <v>493</v>
      </c>
      <c r="B1508" s="235" t="s">
        <v>38</v>
      </c>
      <c r="C1508" s="235" t="s">
        <v>726</v>
      </c>
      <c r="D1508" s="148" t="s">
        <v>500</v>
      </c>
      <c r="E1508" s="248" t="s">
        <v>1042</v>
      </c>
      <c r="F1508" s="117" t="s">
        <v>40</v>
      </c>
      <c r="G1508" s="166"/>
      <c r="H1508" s="250" t="s">
        <v>41</v>
      </c>
      <c r="I1508" s="246"/>
      <c r="J1508" s="250" t="str">
        <f>IF(AND(H1508="Yes",I1508="Needs Action"),"Yes","No")</f>
        <v>No</v>
      </c>
    </row>
    <row r="1509" spans="1:10" x14ac:dyDescent="0.3">
      <c r="A1509" s="142" t="s">
        <v>493</v>
      </c>
      <c r="B1509" s="235"/>
      <c r="C1509" s="235"/>
      <c r="D1509" s="148" t="s">
        <v>500</v>
      </c>
      <c r="E1509" s="248"/>
      <c r="F1509" s="117" t="s">
        <v>497</v>
      </c>
      <c r="G1509" s="166"/>
      <c r="H1509" s="250"/>
      <c r="I1509" s="246"/>
      <c r="J1509" s="250"/>
    </row>
    <row r="1510" spans="1:10" ht="27.6" x14ac:dyDescent="0.3">
      <c r="A1510" s="142" t="s">
        <v>493</v>
      </c>
      <c r="B1510" s="147" t="s">
        <v>38</v>
      </c>
      <c r="C1510" s="147" t="s">
        <v>726</v>
      </c>
      <c r="D1510" s="148" t="s">
        <v>501</v>
      </c>
      <c r="E1510" s="136" t="s">
        <v>1043</v>
      </c>
      <c r="F1510" s="117" t="s">
        <v>502</v>
      </c>
      <c r="G1510" s="166"/>
      <c r="H1510" s="186" t="s">
        <v>41</v>
      </c>
      <c r="I1510" s="187"/>
      <c r="J1510" s="186" t="str">
        <f>IF(AND(H1510="Yes",I1510="Needs Action"),"Yes","No")</f>
        <v>No</v>
      </c>
    </row>
    <row r="1511" spans="1:10" x14ac:dyDescent="0.3">
      <c r="A1511" s="142" t="s">
        <v>493</v>
      </c>
      <c r="B1511" s="235" t="s">
        <v>38</v>
      </c>
      <c r="C1511" s="235" t="s">
        <v>726</v>
      </c>
      <c r="D1511" s="148" t="s">
        <v>503</v>
      </c>
      <c r="E1511" s="248" t="s">
        <v>1044</v>
      </c>
      <c r="F1511" s="117" t="s">
        <v>40</v>
      </c>
      <c r="G1511" s="166"/>
      <c r="H1511" s="250" t="s">
        <v>41</v>
      </c>
      <c r="I1511" s="246"/>
      <c r="J1511" s="250" t="str">
        <f>IF(AND(H1511="Yes",I1511="Needs Action"),"Yes","No")</f>
        <v>No</v>
      </c>
    </row>
    <row r="1512" spans="1:10" x14ac:dyDescent="0.3">
      <c r="A1512" s="142" t="s">
        <v>493</v>
      </c>
      <c r="B1512" s="235"/>
      <c r="C1512" s="235"/>
      <c r="D1512" s="148" t="s">
        <v>503</v>
      </c>
      <c r="E1512" s="248"/>
      <c r="F1512" s="118" t="s">
        <v>42</v>
      </c>
      <c r="G1512" s="166"/>
      <c r="H1512" s="250"/>
      <c r="I1512" s="246"/>
      <c r="J1512" s="250"/>
    </row>
    <row r="1513" spans="1:10" x14ac:dyDescent="0.3">
      <c r="A1513" s="142" t="s">
        <v>493</v>
      </c>
      <c r="B1513" s="235" t="s">
        <v>38</v>
      </c>
      <c r="C1513" s="235" t="s">
        <v>726</v>
      </c>
      <c r="D1513" s="148" t="s">
        <v>504</v>
      </c>
      <c r="E1513" s="248" t="s">
        <v>1045</v>
      </c>
      <c r="F1513" s="117" t="s">
        <v>40</v>
      </c>
      <c r="G1513" s="166"/>
      <c r="H1513" s="250" t="s">
        <v>41</v>
      </c>
      <c r="I1513" s="246"/>
      <c r="J1513" s="250" t="str">
        <f>IF(AND(H1513="Yes",I1513="Needs Action"),"Yes","No")</f>
        <v>No</v>
      </c>
    </row>
    <row r="1514" spans="1:10" x14ac:dyDescent="0.3">
      <c r="A1514" s="142" t="s">
        <v>493</v>
      </c>
      <c r="B1514" s="235"/>
      <c r="C1514" s="235"/>
      <c r="D1514" s="148" t="s">
        <v>504</v>
      </c>
      <c r="E1514" s="248"/>
      <c r="F1514" s="117" t="s">
        <v>499</v>
      </c>
      <c r="G1514" s="166"/>
      <c r="H1514" s="250"/>
      <c r="I1514" s="246"/>
      <c r="J1514" s="250"/>
    </row>
    <row r="1515" spans="1:10" x14ac:dyDescent="0.3">
      <c r="A1515" s="142" t="s">
        <v>493</v>
      </c>
      <c r="B1515" s="235"/>
      <c r="C1515" s="235"/>
      <c r="D1515" s="148" t="s">
        <v>504</v>
      </c>
      <c r="E1515" s="248"/>
      <c r="F1515" s="117" t="s">
        <v>496</v>
      </c>
      <c r="G1515" s="166"/>
      <c r="H1515" s="250"/>
      <c r="I1515" s="246"/>
      <c r="J1515" s="250"/>
    </row>
    <row r="1516" spans="1:10" x14ac:dyDescent="0.3">
      <c r="A1516" s="142" t="s">
        <v>493</v>
      </c>
      <c r="B1516" s="235" t="s">
        <v>38</v>
      </c>
      <c r="C1516" s="235" t="s">
        <v>726</v>
      </c>
      <c r="D1516" s="148" t="s">
        <v>505</v>
      </c>
      <c r="E1516" s="248" t="s">
        <v>1046</v>
      </c>
      <c r="F1516" s="117" t="s">
        <v>40</v>
      </c>
      <c r="G1516" s="166"/>
      <c r="H1516" s="250" t="s">
        <v>41</v>
      </c>
      <c r="I1516" s="246"/>
      <c r="J1516" s="250" t="str">
        <f>IF(AND(H1516="Yes",I1516="Needs Action"),"Yes","No")</f>
        <v>No</v>
      </c>
    </row>
    <row r="1517" spans="1:10" x14ac:dyDescent="0.3">
      <c r="A1517" s="142" t="s">
        <v>493</v>
      </c>
      <c r="B1517" s="235"/>
      <c r="C1517" s="235"/>
      <c r="D1517" s="148" t="s">
        <v>505</v>
      </c>
      <c r="E1517" s="248"/>
      <c r="F1517" s="117" t="s">
        <v>499</v>
      </c>
      <c r="G1517" s="166"/>
      <c r="H1517" s="250"/>
      <c r="I1517" s="246"/>
      <c r="J1517" s="250"/>
    </row>
    <row r="1518" spans="1:10" x14ac:dyDescent="0.3">
      <c r="A1518" s="142" t="s">
        <v>493</v>
      </c>
      <c r="B1518" s="235" t="s">
        <v>38</v>
      </c>
      <c r="C1518" s="235" t="s">
        <v>726</v>
      </c>
      <c r="D1518" s="148" t="s">
        <v>506</v>
      </c>
      <c r="E1518" s="248" t="s">
        <v>1047</v>
      </c>
      <c r="F1518" s="117" t="s">
        <v>40</v>
      </c>
      <c r="G1518" s="166"/>
      <c r="H1518" s="250" t="s">
        <v>41</v>
      </c>
      <c r="I1518" s="246"/>
      <c r="J1518" s="250" t="str">
        <f>IF(AND(H1518="Yes",I1518="Needs Action"),"Yes","No")</f>
        <v>No</v>
      </c>
    </row>
    <row r="1519" spans="1:10" x14ac:dyDescent="0.3">
      <c r="A1519" s="142" t="s">
        <v>493</v>
      </c>
      <c r="B1519" s="235"/>
      <c r="C1519" s="235"/>
      <c r="D1519" s="148" t="s">
        <v>506</v>
      </c>
      <c r="E1519" s="248"/>
      <c r="F1519" s="117" t="s">
        <v>727</v>
      </c>
      <c r="G1519" s="166"/>
      <c r="H1519" s="250"/>
      <c r="I1519" s="246"/>
      <c r="J1519" s="250"/>
    </row>
    <row r="1520" spans="1:10" x14ac:dyDescent="0.3">
      <c r="A1520" s="142" t="s">
        <v>493</v>
      </c>
      <c r="B1520" s="235"/>
      <c r="C1520" s="235"/>
      <c r="D1520" s="148" t="s">
        <v>506</v>
      </c>
      <c r="E1520" s="248"/>
      <c r="F1520" s="117" t="s">
        <v>499</v>
      </c>
      <c r="G1520" s="166"/>
      <c r="H1520" s="250"/>
      <c r="I1520" s="246"/>
      <c r="J1520" s="250"/>
    </row>
    <row r="1521" spans="1:10" x14ac:dyDescent="0.3">
      <c r="A1521" s="142" t="s">
        <v>493</v>
      </c>
      <c r="B1521" s="235" t="s">
        <v>38</v>
      </c>
      <c r="C1521" s="235" t="s">
        <v>726</v>
      </c>
      <c r="D1521" s="148" t="s">
        <v>507</v>
      </c>
      <c r="E1521" s="248" t="s">
        <v>1048</v>
      </c>
      <c r="F1521" s="117" t="s">
        <v>40</v>
      </c>
      <c r="G1521" s="166"/>
      <c r="H1521" s="250" t="s">
        <v>41</v>
      </c>
      <c r="I1521" s="246"/>
      <c r="J1521" s="250" t="str">
        <f>IF(AND(H1521="Yes",I1521="Needs Action"),"Yes","No")</f>
        <v>No</v>
      </c>
    </row>
    <row r="1522" spans="1:10" x14ac:dyDescent="0.3">
      <c r="A1522" s="142" t="s">
        <v>493</v>
      </c>
      <c r="B1522" s="235"/>
      <c r="C1522" s="235"/>
      <c r="D1522" s="148" t="s">
        <v>507</v>
      </c>
      <c r="E1522" s="248"/>
      <c r="F1522" s="117" t="s">
        <v>502</v>
      </c>
      <c r="G1522" s="166"/>
      <c r="H1522" s="250"/>
      <c r="I1522" s="246"/>
      <c r="J1522" s="250"/>
    </row>
    <row r="1523" spans="1:10" x14ac:dyDescent="0.3">
      <c r="A1523" s="142" t="s">
        <v>493</v>
      </c>
      <c r="B1523" s="235" t="s">
        <v>38</v>
      </c>
      <c r="C1523" s="235" t="s">
        <v>726</v>
      </c>
      <c r="D1523" s="148" t="s">
        <v>508</v>
      </c>
      <c r="E1523" s="248" t="s">
        <v>1049</v>
      </c>
      <c r="F1523" s="117" t="s">
        <v>502</v>
      </c>
      <c r="G1523" s="166"/>
      <c r="H1523" s="250" t="s">
        <v>41</v>
      </c>
      <c r="I1523" s="246"/>
      <c r="J1523" s="250" t="str">
        <f>IF(AND(H1523="Yes",I1523="Needs Action"),"Yes","No")</f>
        <v>No</v>
      </c>
    </row>
    <row r="1524" spans="1:10" x14ac:dyDescent="0.3">
      <c r="A1524" s="142" t="s">
        <v>493</v>
      </c>
      <c r="B1524" s="235"/>
      <c r="C1524" s="235"/>
      <c r="D1524" s="148" t="s">
        <v>508</v>
      </c>
      <c r="E1524" s="248"/>
      <c r="F1524" s="117" t="s">
        <v>509</v>
      </c>
      <c r="G1524" s="166"/>
      <c r="H1524" s="250"/>
      <c r="I1524" s="246"/>
      <c r="J1524" s="250"/>
    </row>
    <row r="1525" spans="1:10" ht="20.399999999999999" x14ac:dyDescent="0.3">
      <c r="A1525" s="142" t="s">
        <v>493</v>
      </c>
      <c r="B1525" s="235"/>
      <c r="C1525" s="235"/>
      <c r="D1525" s="148" t="s">
        <v>508</v>
      </c>
      <c r="E1525" s="248"/>
      <c r="F1525" s="117" t="s">
        <v>44</v>
      </c>
      <c r="G1525" s="166"/>
      <c r="H1525" s="250"/>
      <c r="I1525" s="246"/>
      <c r="J1525" s="250"/>
    </row>
    <row r="1526" spans="1:10" x14ac:dyDescent="0.3">
      <c r="A1526" s="142" t="s">
        <v>493</v>
      </c>
      <c r="B1526" s="235"/>
      <c r="C1526" s="235"/>
      <c r="D1526" s="148" t="s">
        <v>508</v>
      </c>
      <c r="E1526" s="248"/>
      <c r="F1526" s="118" t="s">
        <v>42</v>
      </c>
      <c r="G1526" s="166"/>
      <c r="H1526" s="250"/>
      <c r="I1526" s="246"/>
      <c r="J1526" s="250"/>
    </row>
    <row r="1527" spans="1:10" x14ac:dyDescent="0.3">
      <c r="A1527" s="142" t="s">
        <v>493</v>
      </c>
      <c r="B1527" s="235" t="s">
        <v>38</v>
      </c>
      <c r="C1527" s="235" t="s">
        <v>726</v>
      </c>
      <c r="D1527" s="148" t="s">
        <v>510</v>
      </c>
      <c r="E1527" s="248" t="s">
        <v>1050</v>
      </c>
      <c r="F1527" s="117" t="s">
        <v>502</v>
      </c>
      <c r="G1527" s="166"/>
      <c r="H1527" s="250" t="s">
        <v>41</v>
      </c>
      <c r="I1527" s="246"/>
      <c r="J1527" s="250" t="str">
        <f>IF(AND(H1527="Yes",I1527="Needs Action"),"Yes","No")</f>
        <v>No</v>
      </c>
    </row>
    <row r="1528" spans="1:10" x14ac:dyDescent="0.3">
      <c r="A1528" s="142" t="s">
        <v>493</v>
      </c>
      <c r="B1528" s="235"/>
      <c r="C1528" s="235"/>
      <c r="D1528" s="148" t="s">
        <v>510</v>
      </c>
      <c r="E1528" s="248"/>
      <c r="F1528" s="117" t="s">
        <v>353</v>
      </c>
      <c r="G1528" s="166"/>
      <c r="H1528" s="250"/>
      <c r="I1528" s="246"/>
      <c r="J1528" s="250"/>
    </row>
    <row r="1529" spans="1:10" ht="20.399999999999999" x14ac:dyDescent="0.3">
      <c r="A1529" s="142" t="s">
        <v>493</v>
      </c>
      <c r="B1529" s="235"/>
      <c r="C1529" s="235"/>
      <c r="D1529" s="148" t="s">
        <v>510</v>
      </c>
      <c r="E1529" s="248"/>
      <c r="F1529" s="117" t="s">
        <v>44</v>
      </c>
      <c r="G1529" s="166"/>
      <c r="H1529" s="250"/>
      <c r="I1529" s="246"/>
      <c r="J1529" s="250"/>
    </row>
    <row r="1530" spans="1:10" x14ac:dyDescent="0.3">
      <c r="A1530" s="142" t="s">
        <v>493</v>
      </c>
      <c r="B1530" s="235"/>
      <c r="C1530" s="235"/>
      <c r="D1530" s="148" t="s">
        <v>510</v>
      </c>
      <c r="E1530" s="248"/>
      <c r="F1530" s="118" t="s">
        <v>42</v>
      </c>
      <c r="G1530" s="166"/>
      <c r="H1530" s="250"/>
      <c r="I1530" s="246"/>
      <c r="J1530" s="250"/>
    </row>
    <row r="1531" spans="1:10" ht="14.4" customHeight="1" x14ac:dyDescent="0.3">
      <c r="A1531" s="142" t="s">
        <v>493</v>
      </c>
      <c r="B1531" s="236"/>
      <c r="C1531" s="236"/>
      <c r="D1531" s="149"/>
      <c r="E1531" s="137"/>
      <c r="F1531" s="119"/>
      <c r="G1531" s="167"/>
      <c r="H1531" s="188"/>
      <c r="I1531" s="189"/>
      <c r="J1531" s="189"/>
    </row>
    <row r="1532" spans="1:10" s="5" customFormat="1" ht="14.4" customHeight="1" x14ac:dyDescent="0.3">
      <c r="A1532" s="142" t="s">
        <v>493</v>
      </c>
      <c r="B1532" s="236"/>
      <c r="C1532" s="236"/>
      <c r="D1532" s="148">
        <v>8.1</v>
      </c>
      <c r="E1532" s="247" t="s">
        <v>511</v>
      </c>
      <c r="F1532" s="244"/>
      <c r="G1532" s="243"/>
      <c r="H1532" s="190" t="s">
        <v>52</v>
      </c>
      <c r="I1532" s="191" t="e">
        <f>COUNTIF(I1503:I1530,"Exceeds")/COUNTA(I1503:I1530)</f>
        <v>#DIV/0!</v>
      </c>
      <c r="J1532" s="1"/>
    </row>
    <row r="1533" spans="1:10" s="5" customFormat="1" ht="14.4" customHeight="1" x14ac:dyDescent="0.3">
      <c r="A1533" s="142" t="s">
        <v>493</v>
      </c>
      <c r="B1533" s="236"/>
      <c r="C1533" s="236"/>
      <c r="D1533" s="148">
        <v>8.1</v>
      </c>
      <c r="E1533" s="247"/>
      <c r="F1533" s="244"/>
      <c r="G1533" s="243"/>
      <c r="H1533" s="190" t="s">
        <v>53</v>
      </c>
      <c r="I1533" s="191" t="e">
        <f>COUNTIF(I1503:I1530,"Meets")/COUNTA(I1503:I1530)</f>
        <v>#DIV/0!</v>
      </c>
      <c r="J1533" s="1"/>
    </row>
    <row r="1534" spans="1:10" s="5" customFormat="1" ht="14.4" customHeight="1" x14ac:dyDescent="0.3">
      <c r="A1534" s="142" t="s">
        <v>493</v>
      </c>
      <c r="B1534" s="236"/>
      <c r="C1534" s="236"/>
      <c r="D1534" s="148">
        <v>8.1</v>
      </c>
      <c r="E1534" s="247"/>
      <c r="F1534" s="244"/>
      <c r="G1534" s="243"/>
      <c r="H1534" s="190" t="s">
        <v>54</v>
      </c>
      <c r="I1534" s="191" t="e">
        <f>COUNTIF(I1503:I1530,"Needs Action")/COUNTA(I1503:I1530)</f>
        <v>#DIV/0!</v>
      </c>
      <c r="J1534" s="1"/>
    </row>
    <row r="1535" spans="1:10" s="5" customFormat="1" ht="14.4" customHeight="1" x14ac:dyDescent="0.3">
      <c r="A1535" s="142" t="s">
        <v>493</v>
      </c>
      <c r="B1535" s="236"/>
      <c r="C1535" s="236"/>
      <c r="D1535" s="148">
        <v>8.1</v>
      </c>
      <c r="E1535" s="247"/>
      <c r="F1535" s="244"/>
      <c r="G1535" s="243"/>
      <c r="H1535" s="190" t="s">
        <v>80</v>
      </c>
      <c r="I1535" s="192">
        <f>COUNTIF(J1503:J1530,"Yes")/COUNTA(J1503:J1530)</f>
        <v>0</v>
      </c>
      <c r="J1535" s="1"/>
    </row>
    <row r="1536" spans="1:10" s="5" customFormat="1" ht="14.4" customHeight="1" x14ac:dyDescent="0.3">
      <c r="A1536" s="142" t="s">
        <v>493</v>
      </c>
      <c r="B1536" s="236"/>
      <c r="C1536" s="236"/>
      <c r="D1536" s="148">
        <v>8.1</v>
      </c>
      <c r="E1536" s="247"/>
      <c r="F1536" s="244"/>
      <c r="G1536" s="243"/>
      <c r="H1536" s="190" t="s">
        <v>56</v>
      </c>
      <c r="I1536" s="192" t="e">
        <f>COUNTIF(I1503:I1530,"Not Applicable")/COUNTA(I1503:I1530)</f>
        <v>#DIV/0!</v>
      </c>
      <c r="J1536" s="1"/>
    </row>
    <row r="1537" spans="1:10" s="5" customFormat="1" ht="14.4" customHeight="1" x14ac:dyDescent="0.3">
      <c r="A1537" s="142" t="s">
        <v>493</v>
      </c>
      <c r="B1537" s="236"/>
      <c r="C1537" s="236"/>
      <c r="D1537" s="149"/>
      <c r="E1537" s="138"/>
      <c r="F1537" s="119"/>
      <c r="G1537" s="167"/>
      <c r="H1537" s="188"/>
      <c r="I1537" s="193"/>
      <c r="J1537" s="193"/>
    </row>
    <row r="1538" spans="1:10" s="5" customFormat="1" ht="79.95" customHeight="1" x14ac:dyDescent="0.3">
      <c r="A1538" s="142" t="s">
        <v>493</v>
      </c>
      <c r="B1538" s="236"/>
      <c r="C1538" s="236"/>
      <c r="D1538" s="148">
        <v>8.1</v>
      </c>
      <c r="E1538" s="247" t="s">
        <v>512</v>
      </c>
      <c r="F1538" s="125" t="s">
        <v>513</v>
      </c>
      <c r="G1538" s="168"/>
      <c r="H1538" s="194" t="s">
        <v>59</v>
      </c>
      <c r="I1538" s="1" t="e">
        <f>IF((I1532+I1533+I1536)&gt;=80%,"Yes","No")</f>
        <v>#DIV/0!</v>
      </c>
      <c r="J1538" s="1"/>
    </row>
    <row r="1539" spans="1:10" s="5" customFormat="1" ht="16.2" customHeight="1" x14ac:dyDescent="0.3">
      <c r="A1539" s="142" t="s">
        <v>493</v>
      </c>
      <c r="B1539" s="236"/>
      <c r="C1539" s="236"/>
      <c r="D1539" s="148">
        <v>8.1</v>
      </c>
      <c r="E1539" s="247"/>
      <c r="F1539" s="237"/>
      <c r="G1539" s="240"/>
      <c r="H1539" s="194" t="s">
        <v>61</v>
      </c>
      <c r="I1539" s="1" t="str">
        <f>IF(I1535&gt;0,"Yes","No")</f>
        <v>No</v>
      </c>
      <c r="J1539" s="1"/>
    </row>
    <row r="1540" spans="1:10" s="5" customFormat="1" ht="16.2" customHeight="1" x14ac:dyDescent="0.3">
      <c r="A1540" s="142" t="s">
        <v>493</v>
      </c>
      <c r="B1540" s="236"/>
      <c r="C1540" s="236"/>
      <c r="D1540" s="148">
        <v>8.1</v>
      </c>
      <c r="E1540" s="247"/>
      <c r="F1540" s="238"/>
      <c r="G1540" s="241"/>
      <c r="H1540" s="194" t="s">
        <v>63</v>
      </c>
      <c r="I1540" s="1" t="e">
        <f>IF(AND(I1538="Yes", I1539="No"), "Yes", "No")</f>
        <v>#DIV/0!</v>
      </c>
      <c r="J1540" s="1"/>
    </row>
    <row r="1541" spans="1:10" s="5" customFormat="1" ht="16.2" customHeight="1" x14ac:dyDescent="0.3">
      <c r="A1541" s="142" t="s">
        <v>493</v>
      </c>
      <c r="B1541" s="236"/>
      <c r="C1541" s="236"/>
      <c r="D1541" s="148">
        <v>8.1</v>
      </c>
      <c r="E1541" s="247"/>
      <c r="F1541" s="238"/>
      <c r="G1541" s="241"/>
      <c r="H1541" s="194" t="s">
        <v>65</v>
      </c>
      <c r="I1541" s="1" t="e">
        <f>IF(I1536=100%, "Not Applicable","Applicable")</f>
        <v>#DIV/0!</v>
      </c>
      <c r="J1541" s="1"/>
    </row>
    <row r="1542" spans="1:10" s="5" customFormat="1" ht="16.2" customHeight="1" x14ac:dyDescent="0.3">
      <c r="A1542" s="142" t="s">
        <v>493</v>
      </c>
      <c r="B1542" s="236"/>
      <c r="C1542" s="236"/>
      <c r="D1542" s="148">
        <v>8.1</v>
      </c>
      <c r="E1542" s="247"/>
      <c r="F1542" s="239"/>
      <c r="G1542" s="242"/>
      <c r="H1542" s="194" t="s">
        <v>67</v>
      </c>
      <c r="I1542" s="1" t="e">
        <f>(IF(I1541="Not Applicable","Not Applicable",(IF(AND(I1540="Yes",I1541="Applicable"),"Present","Not Present"))))</f>
        <v>#DIV/0!</v>
      </c>
      <c r="J1542" s="1"/>
    </row>
    <row r="1543" spans="1:10" x14ac:dyDescent="0.3">
      <c r="A1543" s="142" t="s">
        <v>493</v>
      </c>
      <c r="B1543" s="236"/>
      <c r="C1543" s="236"/>
      <c r="D1543" s="149"/>
      <c r="E1543" s="138"/>
      <c r="F1543" s="119"/>
      <c r="G1543" s="167"/>
      <c r="H1543" s="196"/>
      <c r="I1543" s="195"/>
      <c r="J1543" s="189"/>
    </row>
    <row r="1544" spans="1:10" ht="27.6" x14ac:dyDescent="0.3">
      <c r="A1544" s="142" t="s">
        <v>493</v>
      </c>
      <c r="B1544" s="145" t="s">
        <v>38</v>
      </c>
      <c r="C1544" s="145"/>
      <c r="D1544" s="146">
        <v>8.1999999999999993</v>
      </c>
      <c r="E1544" s="135" t="s">
        <v>1051</v>
      </c>
      <c r="F1544" s="116" t="s">
        <v>29</v>
      </c>
      <c r="G1544" s="170"/>
      <c r="H1544" s="184"/>
      <c r="I1544" s="185"/>
      <c r="J1544" s="185"/>
    </row>
    <row r="1545" spans="1:10" x14ac:dyDescent="0.3">
      <c r="A1545" s="142" t="s">
        <v>493</v>
      </c>
      <c r="B1545" s="235" t="s">
        <v>38</v>
      </c>
      <c r="C1545" s="235"/>
      <c r="D1545" s="148" t="s">
        <v>514</v>
      </c>
      <c r="E1545" s="248" t="s">
        <v>1052</v>
      </c>
      <c r="F1545" s="117" t="s">
        <v>88</v>
      </c>
      <c r="G1545" s="166"/>
      <c r="H1545" s="250" t="s">
        <v>41</v>
      </c>
      <c r="I1545" s="246"/>
      <c r="J1545" s="250" t="str">
        <f>IF(AND(H1545="Yes",I1545="Needs Action"),"Yes","No")</f>
        <v>No</v>
      </c>
    </row>
    <row r="1546" spans="1:10" x14ac:dyDescent="0.3">
      <c r="A1546" s="142" t="s">
        <v>493</v>
      </c>
      <c r="B1546" s="235"/>
      <c r="C1546" s="235"/>
      <c r="D1546" s="148" t="s">
        <v>514</v>
      </c>
      <c r="E1546" s="248"/>
      <c r="F1546" s="127" t="s">
        <v>515</v>
      </c>
      <c r="G1546" s="173"/>
      <c r="H1546" s="250"/>
      <c r="I1546" s="246"/>
      <c r="J1546" s="250"/>
    </row>
    <row r="1547" spans="1:10" x14ac:dyDescent="0.3">
      <c r="A1547" s="142" t="s">
        <v>493</v>
      </c>
      <c r="B1547" s="235" t="s">
        <v>38</v>
      </c>
      <c r="C1547" s="235"/>
      <c r="D1547" s="148" t="s">
        <v>516</v>
      </c>
      <c r="E1547" s="248" t="s">
        <v>1053</v>
      </c>
      <c r="F1547" s="117" t="s">
        <v>40</v>
      </c>
      <c r="G1547" s="166"/>
      <c r="H1547" s="250" t="s">
        <v>41</v>
      </c>
      <c r="I1547" s="246"/>
      <c r="J1547" s="250" t="str">
        <f>IF(AND(H1547="Yes",I1547="Needs Action"),"Yes","No")</f>
        <v>No</v>
      </c>
    </row>
    <row r="1548" spans="1:10" x14ac:dyDescent="0.3">
      <c r="A1548" s="142" t="s">
        <v>493</v>
      </c>
      <c r="B1548" s="235"/>
      <c r="C1548" s="235"/>
      <c r="D1548" s="148" t="s">
        <v>516</v>
      </c>
      <c r="E1548" s="248"/>
      <c r="F1548" s="117" t="s">
        <v>88</v>
      </c>
      <c r="G1548" s="166"/>
      <c r="H1548" s="250"/>
      <c r="I1548" s="246"/>
      <c r="J1548" s="250"/>
    </row>
    <row r="1549" spans="1:10" x14ac:dyDescent="0.3">
      <c r="A1549" s="142" t="s">
        <v>493</v>
      </c>
      <c r="B1549" s="235" t="s">
        <v>38</v>
      </c>
      <c r="C1549" s="235"/>
      <c r="D1549" s="148" t="s">
        <v>517</v>
      </c>
      <c r="E1549" s="248" t="s">
        <v>1054</v>
      </c>
      <c r="F1549" s="117" t="s">
        <v>40</v>
      </c>
      <c r="G1549" s="166"/>
      <c r="H1549" s="250" t="s">
        <v>41</v>
      </c>
      <c r="I1549" s="246"/>
      <c r="J1549" s="250" t="str">
        <f>IF(AND(H1549="Yes",I1549="Needs Action"),"Yes","No")</f>
        <v>No</v>
      </c>
    </row>
    <row r="1550" spans="1:10" x14ac:dyDescent="0.3">
      <c r="A1550" s="142" t="s">
        <v>493</v>
      </c>
      <c r="B1550" s="235"/>
      <c r="C1550" s="235"/>
      <c r="D1550" s="148" t="s">
        <v>517</v>
      </c>
      <c r="E1550" s="248"/>
      <c r="F1550" s="117" t="s">
        <v>88</v>
      </c>
      <c r="G1550" s="173"/>
      <c r="H1550" s="250"/>
      <c r="I1550" s="246"/>
      <c r="J1550" s="250"/>
    </row>
    <row r="1551" spans="1:10" ht="27.6" x14ac:dyDescent="0.3">
      <c r="A1551" s="142" t="s">
        <v>493</v>
      </c>
      <c r="B1551" s="147" t="s">
        <v>38</v>
      </c>
      <c r="C1551" s="147"/>
      <c r="D1551" s="148" t="s">
        <v>518</v>
      </c>
      <c r="E1551" s="136" t="s">
        <v>1055</v>
      </c>
      <c r="F1551" s="127" t="s">
        <v>515</v>
      </c>
      <c r="G1551" s="166"/>
      <c r="H1551" s="186" t="s">
        <v>41</v>
      </c>
      <c r="I1551" s="187"/>
      <c r="J1551" s="186" t="str">
        <f>IF(AND(H1551="Yes",I1551="Needs Action"),"Yes","No")</f>
        <v>No</v>
      </c>
    </row>
    <row r="1552" spans="1:10" x14ac:dyDescent="0.3">
      <c r="A1552" s="142" t="s">
        <v>493</v>
      </c>
      <c r="B1552" s="235" t="s">
        <v>38</v>
      </c>
      <c r="C1552" s="235"/>
      <c r="D1552" s="148" t="s">
        <v>519</v>
      </c>
      <c r="E1552" s="248" t="s">
        <v>1056</v>
      </c>
      <c r="F1552" s="127" t="s">
        <v>515</v>
      </c>
      <c r="G1552" s="166"/>
      <c r="H1552" s="250" t="s">
        <v>41</v>
      </c>
      <c r="I1552" s="246"/>
      <c r="J1552" s="250" t="str">
        <f>IF(AND(H1552="Yes",I1552="Needs Action"),"Yes","No")</f>
        <v>No</v>
      </c>
    </row>
    <row r="1553" spans="1:10" ht="20.399999999999999" x14ac:dyDescent="0.3">
      <c r="A1553" s="142" t="s">
        <v>493</v>
      </c>
      <c r="B1553" s="235"/>
      <c r="C1553" s="235"/>
      <c r="D1553" s="148" t="s">
        <v>519</v>
      </c>
      <c r="E1553" s="248"/>
      <c r="F1553" s="117" t="s">
        <v>44</v>
      </c>
      <c r="G1553" s="166"/>
      <c r="H1553" s="250"/>
      <c r="I1553" s="246"/>
      <c r="J1553" s="250"/>
    </row>
    <row r="1554" spans="1:10" x14ac:dyDescent="0.3">
      <c r="A1554" s="142" t="s">
        <v>493</v>
      </c>
      <c r="B1554" s="235"/>
      <c r="C1554" s="235"/>
      <c r="D1554" s="148" t="s">
        <v>519</v>
      </c>
      <c r="E1554" s="248"/>
      <c r="F1554" s="117" t="s">
        <v>40</v>
      </c>
      <c r="G1554" s="166"/>
      <c r="H1554" s="250"/>
      <c r="I1554" s="246"/>
      <c r="J1554" s="250"/>
    </row>
    <row r="1555" spans="1:10" x14ac:dyDescent="0.3">
      <c r="A1555" s="142" t="s">
        <v>493</v>
      </c>
      <c r="B1555" s="235" t="s">
        <v>38</v>
      </c>
      <c r="C1555" s="235"/>
      <c r="D1555" s="148" t="s">
        <v>520</v>
      </c>
      <c r="E1555" s="248" t="s">
        <v>1057</v>
      </c>
      <c r="F1555" s="117" t="s">
        <v>40</v>
      </c>
      <c r="G1555" s="166"/>
      <c r="H1555" s="250" t="s">
        <v>41</v>
      </c>
      <c r="I1555" s="246"/>
      <c r="J1555" s="250" t="str">
        <f>IF(AND(H1555="Yes",I1555="Needs Action"),"Yes","No")</f>
        <v>No</v>
      </c>
    </row>
    <row r="1556" spans="1:10" x14ac:dyDescent="0.3">
      <c r="A1556" s="142" t="s">
        <v>493</v>
      </c>
      <c r="B1556" s="235"/>
      <c r="C1556" s="235"/>
      <c r="D1556" s="148" t="s">
        <v>520</v>
      </c>
      <c r="E1556" s="248"/>
      <c r="F1556" s="127" t="s">
        <v>515</v>
      </c>
      <c r="G1556" s="166"/>
      <c r="H1556" s="250"/>
      <c r="I1556" s="246"/>
      <c r="J1556" s="250"/>
    </row>
    <row r="1557" spans="1:10" x14ac:dyDescent="0.3">
      <c r="A1557" s="142" t="s">
        <v>493</v>
      </c>
      <c r="B1557" s="235"/>
      <c r="C1557" s="235"/>
      <c r="D1557" s="148" t="s">
        <v>520</v>
      </c>
      <c r="E1557" s="248"/>
      <c r="F1557" s="118" t="s">
        <v>42</v>
      </c>
      <c r="G1557" s="166"/>
      <c r="H1557" s="250"/>
      <c r="I1557" s="246"/>
      <c r="J1557" s="250"/>
    </row>
    <row r="1558" spans="1:10" ht="20.399999999999999" x14ac:dyDescent="0.3">
      <c r="A1558" s="142" t="s">
        <v>493</v>
      </c>
      <c r="B1558" s="235"/>
      <c r="C1558" s="235"/>
      <c r="D1558" s="148" t="s">
        <v>520</v>
      </c>
      <c r="E1558" s="248"/>
      <c r="F1558" s="117" t="s">
        <v>44</v>
      </c>
      <c r="G1558" s="166"/>
      <c r="H1558" s="250"/>
      <c r="I1558" s="246"/>
      <c r="J1558" s="250"/>
    </row>
    <row r="1559" spans="1:10" ht="20.399999999999999" x14ac:dyDescent="0.3">
      <c r="A1559" s="142" t="s">
        <v>493</v>
      </c>
      <c r="B1559" s="235" t="s">
        <v>38</v>
      </c>
      <c r="C1559" s="235"/>
      <c r="D1559" s="148" t="s">
        <v>521</v>
      </c>
      <c r="E1559" s="248" t="s">
        <v>1058</v>
      </c>
      <c r="F1559" s="117" t="s">
        <v>44</v>
      </c>
      <c r="G1559" s="166"/>
      <c r="H1559" s="250" t="s">
        <v>41</v>
      </c>
      <c r="I1559" s="246"/>
      <c r="J1559" s="250" t="str">
        <f>IF(AND(H1559="Yes",I1559="Needs Action"),"Yes","No")</f>
        <v>No</v>
      </c>
    </row>
    <row r="1560" spans="1:10" x14ac:dyDescent="0.3">
      <c r="A1560" s="142" t="s">
        <v>748</v>
      </c>
      <c r="B1560" s="235"/>
      <c r="C1560" s="235"/>
      <c r="D1560" s="148" t="s">
        <v>521</v>
      </c>
      <c r="E1560" s="248"/>
      <c r="F1560" s="117" t="s">
        <v>50</v>
      </c>
      <c r="G1560" s="166"/>
      <c r="H1560" s="250"/>
      <c r="I1560" s="246"/>
      <c r="J1560" s="250"/>
    </row>
    <row r="1561" spans="1:10" x14ac:dyDescent="0.3">
      <c r="A1561" s="142" t="s">
        <v>493</v>
      </c>
      <c r="B1561" s="235"/>
      <c r="C1561" s="235"/>
      <c r="D1561" s="148" t="s">
        <v>521</v>
      </c>
      <c r="E1561" s="248"/>
      <c r="F1561" s="117" t="s">
        <v>727</v>
      </c>
      <c r="G1561" s="166"/>
      <c r="H1561" s="250"/>
      <c r="I1561" s="246"/>
      <c r="J1561" s="250"/>
    </row>
    <row r="1562" spans="1:10" ht="14.4" customHeight="1" x14ac:dyDescent="0.3">
      <c r="A1562" s="142" t="s">
        <v>493</v>
      </c>
      <c r="B1562" s="236"/>
      <c r="C1562" s="236"/>
      <c r="D1562" s="149"/>
      <c r="E1562" s="137"/>
      <c r="F1562" s="119"/>
      <c r="G1562" s="167"/>
      <c r="H1562" s="188"/>
      <c r="I1562" s="189"/>
      <c r="J1562" s="189"/>
    </row>
    <row r="1563" spans="1:10" s="5" customFormat="1" ht="14.4" customHeight="1" x14ac:dyDescent="0.3">
      <c r="A1563" s="142" t="s">
        <v>493</v>
      </c>
      <c r="B1563" s="236"/>
      <c r="C1563" s="236"/>
      <c r="D1563" s="148">
        <v>8.1999999999999993</v>
      </c>
      <c r="E1563" s="247" t="s">
        <v>522</v>
      </c>
      <c r="F1563" s="244"/>
      <c r="G1563" s="243"/>
      <c r="H1563" s="190" t="s">
        <v>52</v>
      </c>
      <c r="I1563" s="191" t="e">
        <f>COUNTIF(I1545:I1561,"Exceeds")/COUNTA(I1545:I1561)</f>
        <v>#DIV/0!</v>
      </c>
      <c r="J1563" s="1"/>
    </row>
    <row r="1564" spans="1:10" s="5" customFormat="1" ht="14.4" customHeight="1" x14ac:dyDescent="0.3">
      <c r="A1564" s="142" t="s">
        <v>493</v>
      </c>
      <c r="B1564" s="236"/>
      <c r="C1564" s="236"/>
      <c r="D1564" s="148">
        <v>8.1999999999999993</v>
      </c>
      <c r="E1564" s="247"/>
      <c r="F1564" s="244"/>
      <c r="G1564" s="243"/>
      <c r="H1564" s="190" t="s">
        <v>53</v>
      </c>
      <c r="I1564" s="191" t="e">
        <f>COUNTIF(I1545:I1561,"Meets")/COUNTA(I1545:I1561)</f>
        <v>#DIV/0!</v>
      </c>
      <c r="J1564" s="1"/>
    </row>
    <row r="1565" spans="1:10" s="5" customFormat="1" ht="14.4" customHeight="1" x14ac:dyDescent="0.3">
      <c r="A1565" s="142" t="s">
        <v>493</v>
      </c>
      <c r="B1565" s="236"/>
      <c r="C1565" s="236"/>
      <c r="D1565" s="148">
        <v>8.1999999999999993</v>
      </c>
      <c r="E1565" s="247"/>
      <c r="F1565" s="244"/>
      <c r="G1565" s="243"/>
      <c r="H1565" s="190" t="s">
        <v>54</v>
      </c>
      <c r="I1565" s="191" t="e">
        <f>COUNTIF(I1545:I1561,"Needs Action")/COUNTA(I1545:I1561)</f>
        <v>#DIV/0!</v>
      </c>
      <c r="J1565" s="1"/>
    </row>
    <row r="1566" spans="1:10" s="5" customFormat="1" ht="14.4" customHeight="1" x14ac:dyDescent="0.3">
      <c r="A1566" s="142" t="s">
        <v>493</v>
      </c>
      <c r="B1566" s="236"/>
      <c r="C1566" s="236"/>
      <c r="D1566" s="148">
        <v>8.1999999999999993</v>
      </c>
      <c r="E1566" s="247"/>
      <c r="F1566" s="244"/>
      <c r="G1566" s="243"/>
      <c r="H1566" s="190" t="s">
        <v>80</v>
      </c>
      <c r="I1566" s="192">
        <f>COUNTIF(J1545:J1561,"Yes")/COUNTA(J1545:J1561)</f>
        <v>0</v>
      </c>
      <c r="J1566" s="1"/>
    </row>
    <row r="1567" spans="1:10" s="5" customFormat="1" ht="14.4" customHeight="1" x14ac:dyDescent="0.3">
      <c r="A1567" s="142" t="s">
        <v>493</v>
      </c>
      <c r="B1567" s="236"/>
      <c r="C1567" s="236"/>
      <c r="D1567" s="148">
        <v>8.1999999999999993</v>
      </c>
      <c r="E1567" s="247"/>
      <c r="F1567" s="244"/>
      <c r="G1567" s="243"/>
      <c r="H1567" s="190" t="s">
        <v>56</v>
      </c>
      <c r="I1567" s="192" t="e">
        <f>COUNTIF(I1545:I1561,"Not Applicable")/COUNTA(I1545:I1561)</f>
        <v>#DIV/0!</v>
      </c>
      <c r="J1567" s="1"/>
    </row>
    <row r="1568" spans="1:10" s="5" customFormat="1" ht="14.4" customHeight="1" x14ac:dyDescent="0.3">
      <c r="A1568" s="142" t="s">
        <v>493</v>
      </c>
      <c r="B1568" s="236"/>
      <c r="C1568" s="236"/>
      <c r="D1568" s="149"/>
      <c r="E1568" s="138"/>
      <c r="F1568" s="119"/>
      <c r="G1568" s="167"/>
      <c r="H1568" s="188"/>
      <c r="I1568" s="193"/>
      <c r="J1568" s="193"/>
    </row>
    <row r="1569" spans="1:10" s="5" customFormat="1" ht="78.599999999999994" customHeight="1" x14ac:dyDescent="0.3">
      <c r="A1569" s="142" t="s">
        <v>493</v>
      </c>
      <c r="B1569" s="236"/>
      <c r="C1569" s="236"/>
      <c r="D1569" s="148">
        <v>8.1999999999999993</v>
      </c>
      <c r="E1569" s="247" t="s">
        <v>523</v>
      </c>
      <c r="F1569" s="125" t="s">
        <v>524</v>
      </c>
      <c r="G1569" s="168"/>
      <c r="H1569" s="194" t="s">
        <v>59</v>
      </c>
      <c r="I1569" s="1" t="e">
        <f>IF((I1563+I1564+I1567)&gt;=80%,"Yes","No")</f>
        <v>#DIV/0!</v>
      </c>
      <c r="J1569" s="1"/>
    </row>
    <row r="1570" spans="1:10" s="5" customFormat="1" ht="16.2" customHeight="1" x14ac:dyDescent="0.3">
      <c r="A1570" s="142" t="s">
        <v>493</v>
      </c>
      <c r="B1570" s="236"/>
      <c r="C1570" s="236"/>
      <c r="D1570" s="148">
        <v>8.1999999999999993</v>
      </c>
      <c r="E1570" s="247"/>
      <c r="F1570" s="237"/>
      <c r="G1570" s="240"/>
      <c r="H1570" s="194" t="s">
        <v>61</v>
      </c>
      <c r="I1570" s="1" t="str">
        <f>IF(I1566&gt;0,"Yes","No")</f>
        <v>No</v>
      </c>
      <c r="J1570" s="1"/>
    </row>
    <row r="1571" spans="1:10" s="5" customFormat="1" ht="16.2" customHeight="1" x14ac:dyDescent="0.3">
      <c r="A1571" s="142" t="s">
        <v>493</v>
      </c>
      <c r="B1571" s="236"/>
      <c r="C1571" s="236"/>
      <c r="D1571" s="148">
        <v>8.1999999999999993</v>
      </c>
      <c r="E1571" s="247"/>
      <c r="F1571" s="238"/>
      <c r="G1571" s="241"/>
      <c r="H1571" s="194" t="s">
        <v>63</v>
      </c>
      <c r="I1571" s="1" t="e">
        <f>IF(AND(I1569="Yes", I1570="No"), "Yes", "No")</f>
        <v>#DIV/0!</v>
      </c>
      <c r="J1571" s="1"/>
    </row>
    <row r="1572" spans="1:10" s="5" customFormat="1" ht="16.2" customHeight="1" x14ac:dyDescent="0.3">
      <c r="A1572" s="142" t="s">
        <v>493</v>
      </c>
      <c r="B1572" s="236"/>
      <c r="C1572" s="236"/>
      <c r="D1572" s="148">
        <v>8.1999999999999993</v>
      </c>
      <c r="E1572" s="247"/>
      <c r="F1572" s="238"/>
      <c r="G1572" s="241"/>
      <c r="H1572" s="194" t="s">
        <v>65</v>
      </c>
      <c r="I1572" s="1" t="e">
        <f>IF(I1567=100%, "Not Applicable","Applicable")</f>
        <v>#DIV/0!</v>
      </c>
      <c r="J1572" s="1"/>
    </row>
    <row r="1573" spans="1:10" s="5" customFormat="1" ht="16.2" customHeight="1" x14ac:dyDescent="0.3">
      <c r="A1573" s="142" t="s">
        <v>493</v>
      </c>
      <c r="B1573" s="236"/>
      <c r="C1573" s="236"/>
      <c r="D1573" s="148">
        <v>8.1999999999999993</v>
      </c>
      <c r="E1573" s="247"/>
      <c r="F1573" s="239"/>
      <c r="G1573" s="242"/>
      <c r="H1573" s="194" t="s">
        <v>67</v>
      </c>
      <c r="I1573" s="1" t="e">
        <f>(IF(I1572="Not Applicable","Not Applicable",(IF(AND(I1571="Yes",I1572="Applicable"),"Present","Not Present"))))</f>
        <v>#DIV/0!</v>
      </c>
      <c r="J1573" s="1"/>
    </row>
    <row r="1574" spans="1:10" x14ac:dyDescent="0.3">
      <c r="A1574" s="142" t="s">
        <v>493</v>
      </c>
      <c r="B1574" s="236"/>
      <c r="C1574" s="236"/>
      <c r="D1574" s="149"/>
      <c r="E1574" s="138"/>
      <c r="F1574" s="119"/>
      <c r="G1574" s="167"/>
      <c r="H1574" s="196"/>
      <c r="I1574" s="195"/>
      <c r="J1574" s="189"/>
    </row>
    <row r="1575" spans="1:10" ht="27.6" x14ac:dyDescent="0.3">
      <c r="A1575" s="142" t="s">
        <v>493</v>
      </c>
      <c r="B1575" s="145" t="s">
        <v>38</v>
      </c>
      <c r="C1575" s="145"/>
      <c r="D1575" s="146">
        <v>8.3000000000000007</v>
      </c>
      <c r="E1575" s="135" t="s">
        <v>1059</v>
      </c>
      <c r="F1575" s="116" t="s">
        <v>29</v>
      </c>
      <c r="G1575" s="170"/>
      <c r="H1575" s="184"/>
      <c r="I1575" s="185"/>
      <c r="J1575" s="185"/>
    </row>
    <row r="1576" spans="1:10" x14ac:dyDescent="0.3">
      <c r="A1576" s="142" t="s">
        <v>493</v>
      </c>
      <c r="B1576" s="235" t="s">
        <v>38</v>
      </c>
      <c r="C1576" s="235"/>
      <c r="D1576" s="148" t="s">
        <v>525</v>
      </c>
      <c r="E1576" s="248" t="s">
        <v>1060</v>
      </c>
      <c r="F1576" s="117" t="s">
        <v>526</v>
      </c>
      <c r="G1576" s="166"/>
      <c r="H1576" s="250" t="s">
        <v>41</v>
      </c>
      <c r="I1576" s="246"/>
      <c r="J1576" s="250" t="str">
        <f>IF(AND(H1576="Yes",I1576="Needs Action"),"Yes","No")</f>
        <v>No</v>
      </c>
    </row>
    <row r="1577" spans="1:10" x14ac:dyDescent="0.3">
      <c r="A1577" s="142" t="s">
        <v>493</v>
      </c>
      <c r="B1577" s="235"/>
      <c r="C1577" s="235"/>
      <c r="D1577" s="148" t="s">
        <v>525</v>
      </c>
      <c r="E1577" s="248"/>
      <c r="F1577" s="117" t="s">
        <v>502</v>
      </c>
      <c r="G1577" s="166"/>
      <c r="H1577" s="250"/>
      <c r="I1577" s="246"/>
      <c r="J1577" s="250"/>
    </row>
    <row r="1578" spans="1:10" ht="60.6" customHeight="1" x14ac:dyDescent="0.3">
      <c r="A1578" s="142" t="s">
        <v>493</v>
      </c>
      <c r="B1578" s="235" t="s">
        <v>38</v>
      </c>
      <c r="C1578" s="235"/>
      <c r="D1578" s="148" t="s">
        <v>527</v>
      </c>
      <c r="E1578" s="248" t="s">
        <v>1061</v>
      </c>
      <c r="F1578" s="117" t="s">
        <v>526</v>
      </c>
      <c r="G1578" s="166"/>
      <c r="H1578" s="250" t="s">
        <v>41</v>
      </c>
      <c r="I1578" s="246"/>
      <c r="J1578" s="250" t="str">
        <f>IF(AND(H1578="Yes",I1578="Needs Action"),"Yes","No")</f>
        <v>No</v>
      </c>
    </row>
    <row r="1579" spans="1:10" ht="60.6" customHeight="1" x14ac:dyDescent="0.3">
      <c r="A1579" s="142" t="s">
        <v>493</v>
      </c>
      <c r="B1579" s="235"/>
      <c r="C1579" s="235"/>
      <c r="D1579" s="148" t="s">
        <v>527</v>
      </c>
      <c r="E1579" s="248"/>
      <c r="F1579" s="117" t="s">
        <v>40</v>
      </c>
      <c r="G1579" s="166"/>
      <c r="H1579" s="250"/>
      <c r="I1579" s="246"/>
      <c r="J1579" s="250"/>
    </row>
    <row r="1580" spans="1:10" ht="60.6" customHeight="1" x14ac:dyDescent="0.3">
      <c r="A1580" s="142" t="s">
        <v>493</v>
      </c>
      <c r="B1580" s="235"/>
      <c r="C1580" s="235"/>
      <c r="D1580" s="148" t="s">
        <v>527</v>
      </c>
      <c r="E1580" s="248"/>
      <c r="F1580" s="117" t="s">
        <v>147</v>
      </c>
      <c r="G1580" s="174"/>
      <c r="H1580" s="250"/>
      <c r="I1580" s="246"/>
      <c r="J1580" s="250"/>
    </row>
    <row r="1581" spans="1:10" x14ac:dyDescent="0.3">
      <c r="A1581" s="142" t="s">
        <v>493</v>
      </c>
      <c r="B1581" s="235" t="s">
        <v>38</v>
      </c>
      <c r="C1581" s="235"/>
      <c r="D1581" s="148" t="s">
        <v>528</v>
      </c>
      <c r="E1581" s="248" t="s">
        <v>1062</v>
      </c>
      <c r="F1581" s="117" t="s">
        <v>526</v>
      </c>
      <c r="G1581" s="166"/>
      <c r="H1581" s="250" t="s">
        <v>41</v>
      </c>
      <c r="I1581" s="246"/>
      <c r="J1581" s="250" t="str">
        <f>IF(AND(H1581="Yes",I1581="Needs Action"),"Yes","No")</f>
        <v>No</v>
      </c>
    </row>
    <row r="1582" spans="1:10" x14ac:dyDescent="0.3">
      <c r="A1582" s="142" t="s">
        <v>493</v>
      </c>
      <c r="B1582" s="235"/>
      <c r="C1582" s="235"/>
      <c r="D1582" s="148" t="s">
        <v>528</v>
      </c>
      <c r="E1582" s="248"/>
      <c r="F1582" s="117" t="s">
        <v>40</v>
      </c>
      <c r="G1582" s="166"/>
      <c r="H1582" s="250"/>
      <c r="I1582" s="246"/>
      <c r="J1582" s="250"/>
    </row>
    <row r="1583" spans="1:10" ht="28.8" customHeight="1" x14ac:dyDescent="0.3">
      <c r="A1583" s="142" t="s">
        <v>493</v>
      </c>
      <c r="B1583" s="235" t="s">
        <v>38</v>
      </c>
      <c r="C1583" s="235"/>
      <c r="D1583" s="148" t="s">
        <v>529</v>
      </c>
      <c r="E1583" s="248" t="s">
        <v>1063</v>
      </c>
      <c r="F1583" s="117" t="s">
        <v>526</v>
      </c>
      <c r="G1583" s="166"/>
      <c r="H1583" s="250" t="s">
        <v>41</v>
      </c>
      <c r="I1583" s="246"/>
      <c r="J1583" s="250" t="str">
        <f>IF(AND(H1583="Yes",I1583="Needs Action"),"Yes","No")</f>
        <v>No</v>
      </c>
    </row>
    <row r="1584" spans="1:10" ht="28.8" customHeight="1" x14ac:dyDescent="0.3">
      <c r="A1584" s="142" t="s">
        <v>493</v>
      </c>
      <c r="B1584" s="235"/>
      <c r="C1584" s="235"/>
      <c r="D1584" s="148" t="s">
        <v>529</v>
      </c>
      <c r="E1584" s="248"/>
      <c r="F1584" s="117" t="s">
        <v>40</v>
      </c>
      <c r="G1584" s="166"/>
      <c r="H1584" s="250"/>
      <c r="I1584" s="246"/>
      <c r="J1584" s="250"/>
    </row>
    <row r="1585" spans="1:10" x14ac:dyDescent="0.3">
      <c r="A1585" s="142" t="s">
        <v>493</v>
      </c>
      <c r="B1585" s="235" t="s">
        <v>38</v>
      </c>
      <c r="C1585" s="235"/>
      <c r="D1585" s="148" t="s">
        <v>530</v>
      </c>
      <c r="E1585" s="248" t="s">
        <v>1064</v>
      </c>
      <c r="F1585" s="117" t="s">
        <v>526</v>
      </c>
      <c r="G1585" s="166"/>
      <c r="H1585" s="250" t="s">
        <v>41</v>
      </c>
      <c r="I1585" s="246"/>
      <c r="J1585" s="250" t="str">
        <f>IF(AND(H1585="Yes",I1585="Needs Action"),"Yes","No")</f>
        <v>No</v>
      </c>
    </row>
    <row r="1586" spans="1:10" x14ac:dyDescent="0.3">
      <c r="A1586" s="142" t="s">
        <v>493</v>
      </c>
      <c r="B1586" s="235"/>
      <c r="C1586" s="235"/>
      <c r="D1586" s="148" t="s">
        <v>530</v>
      </c>
      <c r="E1586" s="248"/>
      <c r="F1586" s="117" t="s">
        <v>131</v>
      </c>
      <c r="G1586" s="166"/>
      <c r="H1586" s="250"/>
      <c r="I1586" s="246"/>
      <c r="J1586" s="250"/>
    </row>
    <row r="1587" spans="1:10" ht="20.399999999999999" x14ac:dyDescent="0.3">
      <c r="A1587" s="142" t="s">
        <v>493</v>
      </c>
      <c r="B1587" s="235"/>
      <c r="C1587" s="235"/>
      <c r="D1587" s="148" t="s">
        <v>530</v>
      </c>
      <c r="E1587" s="248"/>
      <c r="F1587" s="117" t="s">
        <v>44</v>
      </c>
      <c r="G1587" s="166"/>
      <c r="H1587" s="250"/>
      <c r="I1587" s="246"/>
      <c r="J1587" s="250"/>
    </row>
    <row r="1588" spans="1:10" x14ac:dyDescent="0.3">
      <c r="A1588" s="142" t="s">
        <v>493</v>
      </c>
      <c r="B1588" s="235"/>
      <c r="C1588" s="235"/>
      <c r="D1588" s="148" t="s">
        <v>530</v>
      </c>
      <c r="E1588" s="248"/>
      <c r="F1588" s="118" t="s">
        <v>42</v>
      </c>
      <c r="G1588" s="166"/>
      <c r="H1588" s="250"/>
      <c r="I1588" s="246"/>
      <c r="J1588" s="250"/>
    </row>
    <row r="1589" spans="1:10" ht="27.6" x14ac:dyDescent="0.3">
      <c r="A1589" s="142" t="s">
        <v>493</v>
      </c>
      <c r="B1589" s="147" t="s">
        <v>38</v>
      </c>
      <c r="C1589" s="147"/>
      <c r="D1589" s="148" t="s">
        <v>531</v>
      </c>
      <c r="E1589" s="136" t="s">
        <v>1065</v>
      </c>
      <c r="F1589" s="117" t="s">
        <v>526</v>
      </c>
      <c r="G1589" s="166"/>
      <c r="H1589" s="186" t="s">
        <v>41</v>
      </c>
      <c r="I1589" s="187"/>
      <c r="J1589" s="186" t="str">
        <f>IF(AND(H1589="Yes",I1589="Needs Action"),"Yes","No")</f>
        <v>No</v>
      </c>
    </row>
    <row r="1590" spans="1:10" x14ac:dyDescent="0.3">
      <c r="A1590" s="142" t="s">
        <v>493</v>
      </c>
      <c r="B1590" s="235" t="s">
        <v>38</v>
      </c>
      <c r="C1590" s="235"/>
      <c r="D1590" s="148" t="s">
        <v>532</v>
      </c>
      <c r="E1590" s="248" t="s">
        <v>1066</v>
      </c>
      <c r="F1590" s="117" t="s">
        <v>526</v>
      </c>
      <c r="G1590" s="166"/>
      <c r="H1590" s="250" t="s">
        <v>41</v>
      </c>
      <c r="I1590" s="246"/>
      <c r="J1590" s="250" t="str">
        <f>IF(AND(H1590="Yes",I1590="Needs Action"),"Yes","No")</f>
        <v>No</v>
      </c>
    </row>
    <row r="1591" spans="1:10" ht="20.399999999999999" x14ac:dyDescent="0.3">
      <c r="A1591" s="142" t="s">
        <v>493</v>
      </c>
      <c r="B1591" s="235"/>
      <c r="C1591" s="235"/>
      <c r="D1591" s="148" t="s">
        <v>532</v>
      </c>
      <c r="E1591" s="248"/>
      <c r="F1591" s="117" t="s">
        <v>44</v>
      </c>
      <c r="G1591" s="166"/>
      <c r="H1591" s="250"/>
      <c r="I1591" s="246"/>
      <c r="J1591" s="250"/>
    </row>
    <row r="1592" spans="1:10" x14ac:dyDescent="0.3">
      <c r="A1592" s="142" t="s">
        <v>493</v>
      </c>
      <c r="B1592" s="235"/>
      <c r="C1592" s="235"/>
      <c r="D1592" s="148" t="s">
        <v>532</v>
      </c>
      <c r="E1592" s="248"/>
      <c r="F1592" s="118" t="s">
        <v>42</v>
      </c>
      <c r="G1592" s="166"/>
      <c r="H1592" s="250"/>
      <c r="I1592" s="246"/>
      <c r="J1592" s="250"/>
    </row>
    <row r="1593" spans="1:10" x14ac:dyDescent="0.3">
      <c r="A1593" s="142" t="s">
        <v>493</v>
      </c>
      <c r="B1593" s="235"/>
      <c r="C1593" s="235"/>
      <c r="D1593" s="148" t="s">
        <v>532</v>
      </c>
      <c r="E1593" s="248"/>
      <c r="F1593" s="117" t="s">
        <v>50</v>
      </c>
      <c r="G1593" s="166"/>
      <c r="H1593" s="250"/>
      <c r="I1593" s="246"/>
      <c r="J1593" s="250"/>
    </row>
    <row r="1594" spans="1:10" ht="14.4" customHeight="1" x14ac:dyDescent="0.3">
      <c r="A1594" s="142" t="s">
        <v>493</v>
      </c>
      <c r="B1594" s="236"/>
      <c r="C1594" s="236"/>
      <c r="D1594" s="149"/>
      <c r="E1594" s="137"/>
      <c r="F1594" s="119"/>
      <c r="G1594" s="167"/>
      <c r="H1594" s="188"/>
      <c r="I1594" s="189"/>
      <c r="J1594" s="189"/>
    </row>
    <row r="1595" spans="1:10" s="5" customFormat="1" ht="14.4" customHeight="1" x14ac:dyDescent="0.3">
      <c r="A1595" s="142" t="s">
        <v>493</v>
      </c>
      <c r="B1595" s="236"/>
      <c r="C1595" s="236"/>
      <c r="D1595" s="148">
        <v>8.3000000000000007</v>
      </c>
      <c r="E1595" s="247" t="s">
        <v>533</v>
      </c>
      <c r="F1595" s="244"/>
      <c r="G1595" s="243"/>
      <c r="H1595" s="190" t="s">
        <v>52</v>
      </c>
      <c r="I1595" s="191" t="e">
        <f>COUNTIF(I1576:I1593,"Exceeds")/COUNTA(I1576:I1593)</f>
        <v>#DIV/0!</v>
      </c>
      <c r="J1595" s="1"/>
    </row>
    <row r="1596" spans="1:10" s="5" customFormat="1" ht="14.4" customHeight="1" x14ac:dyDescent="0.3">
      <c r="A1596" s="142" t="s">
        <v>493</v>
      </c>
      <c r="B1596" s="236"/>
      <c r="C1596" s="236"/>
      <c r="D1596" s="148">
        <v>8.3000000000000007</v>
      </c>
      <c r="E1596" s="247"/>
      <c r="F1596" s="244"/>
      <c r="G1596" s="243"/>
      <c r="H1596" s="190" t="s">
        <v>53</v>
      </c>
      <c r="I1596" s="191" t="e">
        <f>COUNTIF(I1576:I1593,"Meets")/COUNTA(I1576:I1593)</f>
        <v>#DIV/0!</v>
      </c>
      <c r="J1596" s="1"/>
    </row>
    <row r="1597" spans="1:10" s="5" customFormat="1" ht="14.4" customHeight="1" x14ac:dyDescent="0.3">
      <c r="A1597" s="142" t="s">
        <v>493</v>
      </c>
      <c r="B1597" s="236"/>
      <c r="C1597" s="236"/>
      <c r="D1597" s="148">
        <v>8.3000000000000007</v>
      </c>
      <c r="E1597" s="247"/>
      <c r="F1597" s="244"/>
      <c r="G1597" s="243"/>
      <c r="H1597" s="190" t="s">
        <v>54</v>
      </c>
      <c r="I1597" s="191" t="e">
        <f>COUNTIF(I1576:I1593,"Needs Action")/COUNTA(I1576:I1593)</f>
        <v>#DIV/0!</v>
      </c>
      <c r="J1597" s="1"/>
    </row>
    <row r="1598" spans="1:10" s="5" customFormat="1" ht="14.4" customHeight="1" x14ac:dyDescent="0.3">
      <c r="A1598" s="142" t="s">
        <v>493</v>
      </c>
      <c r="B1598" s="236"/>
      <c r="C1598" s="236"/>
      <c r="D1598" s="148">
        <v>8.3000000000000007</v>
      </c>
      <c r="E1598" s="247"/>
      <c r="F1598" s="244"/>
      <c r="G1598" s="243"/>
      <c r="H1598" s="190" t="s">
        <v>80</v>
      </c>
      <c r="I1598" s="192">
        <f>COUNTIF(J1576:J1593,"Yes")/COUNTA(J1576:J1593)</f>
        <v>0</v>
      </c>
      <c r="J1598" s="1"/>
    </row>
    <row r="1599" spans="1:10" s="5" customFormat="1" ht="14.4" customHeight="1" x14ac:dyDescent="0.3">
      <c r="A1599" s="142" t="s">
        <v>493</v>
      </c>
      <c r="B1599" s="236"/>
      <c r="C1599" s="236"/>
      <c r="D1599" s="148">
        <v>8.3000000000000007</v>
      </c>
      <c r="E1599" s="247"/>
      <c r="F1599" s="244"/>
      <c r="G1599" s="243"/>
      <c r="H1599" s="190" t="s">
        <v>56</v>
      </c>
      <c r="I1599" s="192" t="e">
        <f>COUNTIF(I1576:I1593,"Not Applicable")/COUNTA(I1576:I1593)</f>
        <v>#DIV/0!</v>
      </c>
      <c r="J1599" s="1"/>
    </row>
    <row r="1600" spans="1:10" s="5" customFormat="1" ht="14.4" customHeight="1" x14ac:dyDescent="0.3">
      <c r="A1600" s="142" t="s">
        <v>493</v>
      </c>
      <c r="B1600" s="236"/>
      <c r="C1600" s="236"/>
      <c r="D1600" s="149"/>
      <c r="E1600" s="138"/>
      <c r="F1600" s="119"/>
      <c r="G1600" s="167"/>
      <c r="H1600" s="188"/>
      <c r="I1600" s="193"/>
      <c r="J1600" s="193"/>
    </row>
    <row r="1601" spans="1:10" s="5" customFormat="1" ht="80.400000000000006" customHeight="1" x14ac:dyDescent="0.3">
      <c r="A1601" s="142" t="s">
        <v>493</v>
      </c>
      <c r="B1601" s="236"/>
      <c r="C1601" s="236"/>
      <c r="D1601" s="148">
        <v>8.3000000000000007</v>
      </c>
      <c r="E1601" s="247" t="s">
        <v>534</v>
      </c>
      <c r="F1601" s="125" t="s">
        <v>535</v>
      </c>
      <c r="G1601" s="168"/>
      <c r="H1601" s="194" t="s">
        <v>59</v>
      </c>
      <c r="I1601" s="1" t="e">
        <f>IF((I1595+I1596+I1599)&gt;=80%,"Yes","No")</f>
        <v>#DIV/0!</v>
      </c>
      <c r="J1601" s="1"/>
    </row>
    <row r="1602" spans="1:10" s="5" customFormat="1" ht="16.2" customHeight="1" x14ac:dyDescent="0.3">
      <c r="A1602" s="142" t="s">
        <v>493</v>
      </c>
      <c r="B1602" s="236"/>
      <c r="C1602" s="236"/>
      <c r="D1602" s="148">
        <v>8.3000000000000007</v>
      </c>
      <c r="E1602" s="247"/>
      <c r="F1602" s="237"/>
      <c r="G1602" s="240"/>
      <c r="H1602" s="194" t="s">
        <v>61</v>
      </c>
      <c r="I1602" s="1" t="str">
        <f>IF(I1598&gt;0,"Yes","No")</f>
        <v>No</v>
      </c>
      <c r="J1602" s="1"/>
    </row>
    <row r="1603" spans="1:10" s="5" customFormat="1" ht="16.2" customHeight="1" x14ac:dyDescent="0.3">
      <c r="A1603" s="142" t="s">
        <v>493</v>
      </c>
      <c r="B1603" s="236"/>
      <c r="C1603" s="236"/>
      <c r="D1603" s="148">
        <v>8.3000000000000007</v>
      </c>
      <c r="E1603" s="247"/>
      <c r="F1603" s="238"/>
      <c r="G1603" s="241"/>
      <c r="H1603" s="194" t="s">
        <v>63</v>
      </c>
      <c r="I1603" s="1" t="e">
        <f>IF(AND(I1601="Yes", I1602="No"), "Yes", "No")</f>
        <v>#DIV/0!</v>
      </c>
      <c r="J1603" s="1"/>
    </row>
    <row r="1604" spans="1:10" s="5" customFormat="1" ht="16.2" customHeight="1" x14ac:dyDescent="0.3">
      <c r="A1604" s="142" t="s">
        <v>493</v>
      </c>
      <c r="B1604" s="236"/>
      <c r="C1604" s="236"/>
      <c r="D1604" s="148">
        <v>8.3000000000000007</v>
      </c>
      <c r="E1604" s="247"/>
      <c r="F1604" s="238"/>
      <c r="G1604" s="241"/>
      <c r="H1604" s="194" t="s">
        <v>65</v>
      </c>
      <c r="I1604" s="1" t="e">
        <f>IF(I1599=100%, "Not Applicable","Applicable")</f>
        <v>#DIV/0!</v>
      </c>
      <c r="J1604" s="1"/>
    </row>
    <row r="1605" spans="1:10" s="5" customFormat="1" ht="16.2" customHeight="1" x14ac:dyDescent="0.3">
      <c r="A1605" s="142" t="s">
        <v>493</v>
      </c>
      <c r="B1605" s="236"/>
      <c r="C1605" s="236"/>
      <c r="D1605" s="148">
        <v>8.3000000000000007</v>
      </c>
      <c r="E1605" s="247"/>
      <c r="F1605" s="239"/>
      <c r="G1605" s="242"/>
      <c r="H1605" s="194" t="s">
        <v>67</v>
      </c>
      <c r="I1605" s="1" t="e">
        <f>(IF(I1604="Not Applicable","Not Applicable",(IF(AND(I1603="Yes",I1604="Applicable"),"Present","Not Present"))))</f>
        <v>#DIV/0!</v>
      </c>
      <c r="J1605" s="1"/>
    </row>
    <row r="1606" spans="1:10" x14ac:dyDescent="0.3">
      <c r="A1606" s="142" t="s">
        <v>493</v>
      </c>
      <c r="B1606" s="236"/>
      <c r="C1606" s="236"/>
      <c r="D1606" s="149"/>
      <c r="E1606" s="138"/>
      <c r="F1606" s="119"/>
      <c r="G1606" s="167"/>
      <c r="H1606" s="196"/>
      <c r="I1606" s="195"/>
      <c r="J1606" s="189"/>
    </row>
    <row r="1607" spans="1:10" s="3" customFormat="1" ht="17.399999999999999" x14ac:dyDescent="0.3">
      <c r="A1607" s="142" t="s">
        <v>536</v>
      </c>
      <c r="B1607" s="143" t="s">
        <v>537</v>
      </c>
      <c r="C1607" s="143"/>
      <c r="D1607" s="144" t="s">
        <v>538</v>
      </c>
      <c r="E1607" s="71" t="s">
        <v>539</v>
      </c>
      <c r="F1607" s="121"/>
      <c r="G1607" s="171"/>
      <c r="H1607" s="182"/>
      <c r="I1607" s="183"/>
      <c r="J1607" s="183"/>
    </row>
    <row r="1608" spans="1:10" ht="27.6" x14ac:dyDescent="0.3">
      <c r="A1608" s="142" t="s">
        <v>536</v>
      </c>
      <c r="B1608" s="150" t="s">
        <v>537</v>
      </c>
      <c r="C1608" s="150"/>
      <c r="D1608" s="151" t="s">
        <v>540</v>
      </c>
      <c r="E1608" s="140" t="s">
        <v>1067</v>
      </c>
      <c r="F1608" s="120"/>
      <c r="G1608" s="169"/>
      <c r="H1608" s="200"/>
      <c r="I1608" s="201"/>
      <c r="J1608" s="201"/>
    </row>
    <row r="1609" spans="1:10" ht="15.6" customHeight="1" x14ac:dyDescent="0.3">
      <c r="A1609" s="142" t="s">
        <v>536</v>
      </c>
      <c r="B1609" s="235" t="s">
        <v>537</v>
      </c>
      <c r="C1609" s="235"/>
      <c r="D1609" s="148" t="s">
        <v>541</v>
      </c>
      <c r="E1609" s="248" t="s">
        <v>1068</v>
      </c>
      <c r="F1609" s="117" t="s">
        <v>40</v>
      </c>
      <c r="G1609" s="166"/>
      <c r="H1609" s="250" t="s">
        <v>41</v>
      </c>
      <c r="I1609" s="246"/>
      <c r="J1609" s="250" t="str">
        <f>IF(AND(H1609="Yes",I1609="Needs Action"),"Yes","No")</f>
        <v>No</v>
      </c>
    </row>
    <row r="1610" spans="1:10" ht="15.6" customHeight="1" x14ac:dyDescent="0.3">
      <c r="A1610" s="142" t="s">
        <v>536</v>
      </c>
      <c r="B1610" s="235"/>
      <c r="C1610" s="235"/>
      <c r="D1610" s="148" t="s">
        <v>541</v>
      </c>
      <c r="E1610" s="248"/>
      <c r="F1610" s="117" t="s">
        <v>44</v>
      </c>
      <c r="G1610" s="166"/>
      <c r="H1610" s="250"/>
      <c r="I1610" s="246"/>
      <c r="J1610" s="250"/>
    </row>
    <row r="1611" spans="1:10" ht="15.6" customHeight="1" x14ac:dyDescent="0.3">
      <c r="A1611" s="142" t="s">
        <v>536</v>
      </c>
      <c r="B1611" s="235"/>
      <c r="C1611" s="235"/>
      <c r="D1611" s="148" t="s">
        <v>541</v>
      </c>
      <c r="E1611" s="248"/>
      <c r="F1611" s="117" t="s">
        <v>278</v>
      </c>
      <c r="G1611" s="166"/>
      <c r="H1611" s="250"/>
      <c r="I1611" s="246"/>
      <c r="J1611" s="250"/>
    </row>
    <row r="1612" spans="1:10" ht="15.6" customHeight="1" x14ac:dyDescent="0.3">
      <c r="A1612" s="142" t="s">
        <v>536</v>
      </c>
      <c r="B1612" s="235"/>
      <c r="C1612" s="235"/>
      <c r="D1612" s="148" t="s">
        <v>541</v>
      </c>
      <c r="E1612" s="248"/>
      <c r="F1612" s="117" t="s">
        <v>498</v>
      </c>
      <c r="G1612" s="166"/>
      <c r="H1612" s="250"/>
      <c r="I1612" s="246"/>
      <c r="J1612" s="250"/>
    </row>
    <row r="1613" spans="1:10" ht="15.6" customHeight="1" x14ac:dyDescent="0.3">
      <c r="A1613" s="142" t="s">
        <v>536</v>
      </c>
      <c r="B1613" s="235"/>
      <c r="C1613" s="235"/>
      <c r="D1613" s="148" t="s">
        <v>541</v>
      </c>
      <c r="E1613" s="248"/>
      <c r="F1613" s="117" t="s">
        <v>40</v>
      </c>
      <c r="G1613" s="166"/>
      <c r="H1613" s="250"/>
      <c r="I1613" s="246"/>
      <c r="J1613" s="250"/>
    </row>
    <row r="1614" spans="1:10" ht="15.6" customHeight="1" x14ac:dyDescent="0.3">
      <c r="A1614" s="142" t="s">
        <v>536</v>
      </c>
      <c r="B1614" s="235"/>
      <c r="C1614" s="235"/>
      <c r="D1614" s="148" t="s">
        <v>541</v>
      </c>
      <c r="E1614" s="248"/>
      <c r="F1614" s="118" t="s">
        <v>42</v>
      </c>
      <c r="G1614" s="166"/>
      <c r="H1614" s="250"/>
      <c r="I1614" s="246"/>
      <c r="J1614" s="250"/>
    </row>
    <row r="1615" spans="1:10" ht="15.6" customHeight="1" x14ac:dyDescent="0.3">
      <c r="A1615" s="142" t="s">
        <v>536</v>
      </c>
      <c r="B1615" s="235"/>
      <c r="C1615" s="235"/>
      <c r="D1615" s="148" t="s">
        <v>541</v>
      </c>
      <c r="E1615" s="248"/>
      <c r="F1615" s="117" t="s">
        <v>312</v>
      </c>
      <c r="G1615" s="166"/>
      <c r="H1615" s="250"/>
      <c r="I1615" s="246"/>
      <c r="J1615" s="250"/>
    </row>
    <row r="1616" spans="1:10" ht="15.6" customHeight="1" x14ac:dyDescent="0.3">
      <c r="A1616" s="142" t="s">
        <v>536</v>
      </c>
      <c r="B1616" s="235" t="s">
        <v>537</v>
      </c>
      <c r="C1616" s="235"/>
      <c r="D1616" s="148" t="s">
        <v>542</v>
      </c>
      <c r="E1616" s="248" t="s">
        <v>1069</v>
      </c>
      <c r="F1616" s="117" t="s">
        <v>40</v>
      </c>
      <c r="G1616" s="166"/>
      <c r="H1616" s="250" t="s">
        <v>41</v>
      </c>
      <c r="I1616" s="246"/>
      <c r="J1616" s="250" t="str">
        <f>IF(AND(H1616="Yes",I1616="Needs Action"),"Yes","No")</f>
        <v>No</v>
      </c>
    </row>
    <row r="1617" spans="1:10" ht="15.6" customHeight="1" x14ac:dyDescent="0.3">
      <c r="A1617" s="142" t="s">
        <v>536</v>
      </c>
      <c r="B1617" s="235"/>
      <c r="C1617" s="235"/>
      <c r="D1617" s="148" t="s">
        <v>542</v>
      </c>
      <c r="E1617" s="248"/>
      <c r="F1617" s="117" t="s">
        <v>278</v>
      </c>
      <c r="G1617" s="166"/>
      <c r="H1617" s="250"/>
      <c r="I1617" s="246"/>
      <c r="J1617" s="250"/>
    </row>
    <row r="1618" spans="1:10" ht="15.6" customHeight="1" x14ac:dyDescent="0.3">
      <c r="A1618" s="142" t="s">
        <v>536</v>
      </c>
      <c r="B1618" s="235"/>
      <c r="C1618" s="235"/>
      <c r="D1618" s="148" t="s">
        <v>542</v>
      </c>
      <c r="E1618" s="248"/>
      <c r="F1618" s="118" t="s">
        <v>42</v>
      </c>
      <c r="G1618" s="166"/>
      <c r="H1618" s="250"/>
      <c r="I1618" s="246"/>
      <c r="J1618" s="250"/>
    </row>
    <row r="1619" spans="1:10" ht="15.6" customHeight="1" x14ac:dyDescent="0.3">
      <c r="A1619" s="142" t="s">
        <v>536</v>
      </c>
      <c r="B1619" s="235" t="s">
        <v>537</v>
      </c>
      <c r="C1619" s="235"/>
      <c r="D1619" s="148" t="s">
        <v>543</v>
      </c>
      <c r="E1619" s="248" t="s">
        <v>1070</v>
      </c>
      <c r="F1619" s="117" t="s">
        <v>49</v>
      </c>
      <c r="G1619" s="166"/>
      <c r="H1619" s="250" t="s">
        <v>41</v>
      </c>
      <c r="I1619" s="246"/>
      <c r="J1619" s="250" t="str">
        <f>IF(AND(H1619="Yes",I1619="Needs Action"),"Yes","No")</f>
        <v>No</v>
      </c>
    </row>
    <row r="1620" spans="1:10" ht="15.6" customHeight="1" x14ac:dyDescent="0.3">
      <c r="A1620" s="142" t="s">
        <v>536</v>
      </c>
      <c r="B1620" s="235"/>
      <c r="C1620" s="235"/>
      <c r="D1620" s="148" t="s">
        <v>543</v>
      </c>
      <c r="E1620" s="248"/>
      <c r="F1620" s="117" t="s">
        <v>136</v>
      </c>
      <c r="G1620" s="166"/>
      <c r="H1620" s="250"/>
      <c r="I1620" s="246"/>
      <c r="J1620" s="250"/>
    </row>
    <row r="1621" spans="1:10" ht="15.6" customHeight="1" x14ac:dyDescent="0.3">
      <c r="A1621" s="142" t="s">
        <v>536</v>
      </c>
      <c r="B1621" s="235" t="s">
        <v>537</v>
      </c>
      <c r="C1621" s="235"/>
      <c r="D1621" s="148" t="s">
        <v>544</v>
      </c>
      <c r="E1621" s="248" t="s">
        <v>1071</v>
      </c>
      <c r="F1621" s="117" t="s">
        <v>88</v>
      </c>
      <c r="G1621" s="166"/>
      <c r="H1621" s="250" t="s">
        <v>41</v>
      </c>
      <c r="I1621" s="246"/>
      <c r="J1621" s="250" t="str">
        <f>IF(AND(H1621="Yes",I1621="Needs Action"),"Yes","No")</f>
        <v>No</v>
      </c>
    </row>
    <row r="1622" spans="1:10" ht="15.6" customHeight="1" x14ac:dyDescent="0.3">
      <c r="A1622" s="142" t="s">
        <v>536</v>
      </c>
      <c r="B1622" s="235"/>
      <c r="C1622" s="235"/>
      <c r="D1622" s="148" t="s">
        <v>544</v>
      </c>
      <c r="E1622" s="248"/>
      <c r="F1622" s="127" t="s">
        <v>515</v>
      </c>
      <c r="G1622" s="166"/>
      <c r="H1622" s="250"/>
      <c r="I1622" s="246"/>
      <c r="J1622" s="250"/>
    </row>
    <row r="1623" spans="1:10" ht="15.6" customHeight="1" x14ac:dyDescent="0.3">
      <c r="A1623" s="142" t="s">
        <v>536</v>
      </c>
      <c r="B1623" s="235" t="s">
        <v>537</v>
      </c>
      <c r="C1623" s="235"/>
      <c r="D1623" s="148" t="s">
        <v>545</v>
      </c>
      <c r="E1623" s="248" t="s">
        <v>1072</v>
      </c>
      <c r="F1623" s="117" t="s">
        <v>40</v>
      </c>
      <c r="G1623" s="166"/>
      <c r="H1623" s="250" t="s">
        <v>41</v>
      </c>
      <c r="I1623" s="246"/>
      <c r="J1623" s="250" t="str">
        <f>IF(AND(H1623="Yes",I1623="Needs Action"),"Yes","No")</f>
        <v>No</v>
      </c>
    </row>
    <row r="1624" spans="1:10" ht="15.6" customHeight="1" x14ac:dyDescent="0.3">
      <c r="A1624" s="142" t="s">
        <v>536</v>
      </c>
      <c r="B1624" s="235"/>
      <c r="C1624" s="235"/>
      <c r="D1624" s="148" t="s">
        <v>545</v>
      </c>
      <c r="E1624" s="248"/>
      <c r="F1624" s="117" t="s">
        <v>88</v>
      </c>
      <c r="G1624" s="166"/>
      <c r="H1624" s="250"/>
      <c r="I1624" s="246"/>
      <c r="J1624" s="250"/>
    </row>
    <row r="1625" spans="1:10" ht="15.6" customHeight="1" x14ac:dyDescent="0.3">
      <c r="A1625" s="142" t="s">
        <v>536</v>
      </c>
      <c r="B1625" s="235"/>
      <c r="C1625" s="235"/>
      <c r="D1625" s="148" t="s">
        <v>545</v>
      </c>
      <c r="E1625" s="248"/>
      <c r="F1625" s="117" t="s">
        <v>73</v>
      </c>
      <c r="G1625" s="166"/>
      <c r="H1625" s="250"/>
      <c r="I1625" s="246"/>
      <c r="J1625" s="250"/>
    </row>
    <row r="1626" spans="1:10" ht="15.6" customHeight="1" x14ac:dyDescent="0.3">
      <c r="A1626" s="142" t="s">
        <v>536</v>
      </c>
      <c r="B1626" s="235"/>
      <c r="C1626" s="235"/>
      <c r="D1626" s="148" t="s">
        <v>545</v>
      </c>
      <c r="E1626" s="248"/>
      <c r="F1626" s="117" t="s">
        <v>278</v>
      </c>
      <c r="G1626" s="166"/>
      <c r="H1626" s="250"/>
      <c r="I1626" s="246"/>
      <c r="J1626" s="250"/>
    </row>
    <row r="1627" spans="1:10" ht="15.6" customHeight="1" x14ac:dyDescent="0.3">
      <c r="A1627" s="142" t="s">
        <v>536</v>
      </c>
      <c r="B1627" s="235"/>
      <c r="C1627" s="235"/>
      <c r="D1627" s="148" t="s">
        <v>545</v>
      </c>
      <c r="E1627" s="248"/>
      <c r="F1627" s="117" t="s">
        <v>44</v>
      </c>
      <c r="G1627" s="166"/>
      <c r="H1627" s="250"/>
      <c r="I1627" s="246"/>
      <c r="J1627" s="250"/>
    </row>
    <row r="1628" spans="1:10" ht="15.6" customHeight="1" x14ac:dyDescent="0.3">
      <c r="A1628" s="142" t="s">
        <v>536</v>
      </c>
      <c r="B1628" s="235" t="s">
        <v>537</v>
      </c>
      <c r="C1628" s="235"/>
      <c r="D1628" s="148" t="s">
        <v>546</v>
      </c>
      <c r="E1628" s="248" t="s">
        <v>1073</v>
      </c>
      <c r="F1628" s="117" t="s">
        <v>44</v>
      </c>
      <c r="G1628" s="166"/>
      <c r="H1628" s="250" t="s">
        <v>41</v>
      </c>
      <c r="I1628" s="246"/>
      <c r="J1628" s="250" t="str">
        <f>IF(AND(H1628="Yes",I1628="Needs Action"),"Yes","No")</f>
        <v>No</v>
      </c>
    </row>
    <row r="1629" spans="1:10" ht="15.6" customHeight="1" x14ac:dyDescent="0.3">
      <c r="A1629" s="142" t="s">
        <v>536</v>
      </c>
      <c r="B1629" s="235"/>
      <c r="C1629" s="235"/>
      <c r="D1629" s="148" t="s">
        <v>546</v>
      </c>
      <c r="E1629" s="248"/>
      <c r="F1629" s="117" t="s">
        <v>88</v>
      </c>
      <c r="G1629" s="166"/>
      <c r="H1629" s="250"/>
      <c r="I1629" s="246"/>
      <c r="J1629" s="250"/>
    </row>
    <row r="1630" spans="1:10" ht="15.6" customHeight="1" x14ac:dyDescent="0.3">
      <c r="A1630" s="142" t="s">
        <v>536</v>
      </c>
      <c r="B1630" s="235"/>
      <c r="C1630" s="235"/>
      <c r="D1630" s="148" t="s">
        <v>546</v>
      </c>
      <c r="E1630" s="248"/>
      <c r="F1630" s="127" t="s">
        <v>515</v>
      </c>
      <c r="G1630" s="166"/>
      <c r="H1630" s="250"/>
      <c r="I1630" s="246"/>
      <c r="J1630" s="250"/>
    </row>
    <row r="1631" spans="1:10" ht="15.6" customHeight="1" x14ac:dyDescent="0.3">
      <c r="A1631" s="142" t="s">
        <v>536</v>
      </c>
      <c r="B1631" s="235" t="s">
        <v>537</v>
      </c>
      <c r="C1631" s="235"/>
      <c r="D1631" s="148" t="s">
        <v>547</v>
      </c>
      <c r="E1631" s="248" t="s">
        <v>1074</v>
      </c>
      <c r="F1631" s="117" t="s">
        <v>88</v>
      </c>
      <c r="G1631" s="166"/>
      <c r="H1631" s="250" t="s">
        <v>41</v>
      </c>
      <c r="I1631" s="246"/>
      <c r="J1631" s="250" t="str">
        <f>IF(AND(H1631="Yes",I1631="Needs Action"),"Yes","No")</f>
        <v>No</v>
      </c>
    </row>
    <row r="1632" spans="1:10" ht="15.6" customHeight="1" x14ac:dyDescent="0.3">
      <c r="A1632" s="142" t="s">
        <v>536</v>
      </c>
      <c r="B1632" s="235"/>
      <c r="C1632" s="235"/>
      <c r="D1632" s="148" t="s">
        <v>548</v>
      </c>
      <c r="E1632" s="248"/>
      <c r="F1632" s="127" t="s">
        <v>515</v>
      </c>
      <c r="G1632" s="166"/>
      <c r="H1632" s="250"/>
      <c r="I1632" s="246"/>
      <c r="J1632" s="250"/>
    </row>
    <row r="1633" spans="1:10" ht="15.6" customHeight="1" x14ac:dyDescent="0.3">
      <c r="A1633" s="142" t="s">
        <v>536</v>
      </c>
      <c r="B1633" s="235"/>
      <c r="C1633" s="235"/>
      <c r="D1633" s="148" t="s">
        <v>549</v>
      </c>
      <c r="E1633" s="248"/>
      <c r="F1633" s="117" t="s">
        <v>44</v>
      </c>
      <c r="G1633" s="166"/>
      <c r="H1633" s="250"/>
      <c r="I1633" s="246"/>
      <c r="J1633" s="250"/>
    </row>
    <row r="1634" spans="1:10" ht="15.6" customHeight="1" x14ac:dyDescent="0.3">
      <c r="A1634" s="142" t="s">
        <v>536</v>
      </c>
      <c r="B1634" s="235"/>
      <c r="C1634" s="235"/>
      <c r="D1634" s="148" t="s">
        <v>550</v>
      </c>
      <c r="E1634" s="248"/>
      <c r="F1634" s="117" t="s">
        <v>190</v>
      </c>
      <c r="G1634" s="166"/>
      <c r="H1634" s="250"/>
      <c r="I1634" s="246"/>
      <c r="J1634" s="250"/>
    </row>
    <row r="1635" spans="1:10" ht="14.4" customHeight="1" x14ac:dyDescent="0.3">
      <c r="A1635" s="142" t="s">
        <v>536</v>
      </c>
      <c r="B1635" s="236"/>
      <c r="C1635" s="236"/>
      <c r="D1635" s="149"/>
      <c r="E1635" s="137"/>
      <c r="F1635" s="119"/>
      <c r="G1635" s="167"/>
      <c r="H1635" s="188"/>
      <c r="I1635" s="189"/>
      <c r="J1635" s="189"/>
    </row>
    <row r="1636" spans="1:10" s="5" customFormat="1" ht="14.4" customHeight="1" x14ac:dyDescent="0.3">
      <c r="A1636" s="142" t="s">
        <v>536</v>
      </c>
      <c r="B1636" s="236"/>
      <c r="C1636" s="236"/>
      <c r="D1636" s="148" t="s">
        <v>540</v>
      </c>
      <c r="E1636" s="247" t="s">
        <v>551</v>
      </c>
      <c r="F1636" s="244"/>
      <c r="G1636" s="243"/>
      <c r="H1636" s="190" t="s">
        <v>52</v>
      </c>
      <c r="I1636" s="191" t="e">
        <f>COUNTIF(I1609:I1634,"Exceeds")/COUNTA(I1609:I1634)</f>
        <v>#DIV/0!</v>
      </c>
      <c r="J1636" s="1"/>
    </row>
    <row r="1637" spans="1:10" s="5" customFormat="1" ht="14.4" customHeight="1" x14ac:dyDescent="0.3">
      <c r="A1637" s="142" t="s">
        <v>536</v>
      </c>
      <c r="B1637" s="236"/>
      <c r="C1637" s="236"/>
      <c r="D1637" s="148" t="s">
        <v>540</v>
      </c>
      <c r="E1637" s="247"/>
      <c r="F1637" s="244"/>
      <c r="G1637" s="243"/>
      <c r="H1637" s="190" t="s">
        <v>53</v>
      </c>
      <c r="I1637" s="191" t="e">
        <f>COUNTIF(I1609:I1634,"Meets")/COUNTA(I1609:I1634)</f>
        <v>#DIV/0!</v>
      </c>
      <c r="J1637" s="1"/>
    </row>
    <row r="1638" spans="1:10" s="5" customFormat="1" ht="14.4" customHeight="1" x14ac:dyDescent="0.3">
      <c r="A1638" s="142" t="s">
        <v>536</v>
      </c>
      <c r="B1638" s="236"/>
      <c r="C1638" s="236"/>
      <c r="D1638" s="148" t="s">
        <v>540</v>
      </c>
      <c r="E1638" s="247"/>
      <c r="F1638" s="244"/>
      <c r="G1638" s="243"/>
      <c r="H1638" s="190" t="s">
        <v>54</v>
      </c>
      <c r="I1638" s="191" t="e">
        <f>COUNTIF(I1609:I1634,"Needs Action")/COUNTA(I1609:I1634)</f>
        <v>#DIV/0!</v>
      </c>
      <c r="J1638" s="1"/>
    </row>
    <row r="1639" spans="1:10" s="5" customFormat="1" ht="14.4" customHeight="1" x14ac:dyDescent="0.3">
      <c r="A1639" s="142" t="s">
        <v>536</v>
      </c>
      <c r="B1639" s="236"/>
      <c r="C1639" s="236"/>
      <c r="D1639" s="148" t="s">
        <v>540</v>
      </c>
      <c r="E1639" s="247"/>
      <c r="F1639" s="244"/>
      <c r="G1639" s="243"/>
      <c r="H1639" s="190" t="s">
        <v>80</v>
      </c>
      <c r="I1639" s="192">
        <f>COUNTIF(J1609:J1634,"Yes")/COUNTA(J1609:J1634)</f>
        <v>0</v>
      </c>
      <c r="J1639" s="1"/>
    </row>
    <row r="1640" spans="1:10" s="5" customFormat="1" ht="14.4" customHeight="1" x14ac:dyDescent="0.3">
      <c r="A1640" s="142" t="s">
        <v>536</v>
      </c>
      <c r="B1640" s="236"/>
      <c r="C1640" s="236"/>
      <c r="D1640" s="148" t="s">
        <v>540</v>
      </c>
      <c r="E1640" s="247"/>
      <c r="F1640" s="244"/>
      <c r="G1640" s="243"/>
      <c r="H1640" s="190" t="s">
        <v>56</v>
      </c>
      <c r="I1640" s="192" t="e">
        <f>COUNTIF(I1609:I1634,"Not Applicable")/COUNTA(I1609:I1634)</f>
        <v>#DIV/0!</v>
      </c>
      <c r="J1640" s="1"/>
    </row>
    <row r="1641" spans="1:10" s="5" customFormat="1" ht="14.4" customHeight="1" x14ac:dyDescent="0.3">
      <c r="A1641" s="142" t="s">
        <v>536</v>
      </c>
      <c r="B1641" s="236"/>
      <c r="C1641" s="236"/>
      <c r="D1641" s="149"/>
      <c r="E1641" s="138"/>
      <c r="F1641" s="119"/>
      <c r="G1641" s="167"/>
      <c r="H1641" s="188"/>
      <c r="I1641" s="193"/>
      <c r="J1641" s="193"/>
    </row>
    <row r="1642" spans="1:10" s="5" customFormat="1" ht="78.599999999999994" customHeight="1" x14ac:dyDescent="0.3">
      <c r="A1642" s="142" t="s">
        <v>536</v>
      </c>
      <c r="B1642" s="236"/>
      <c r="C1642" s="236"/>
      <c r="D1642" s="148" t="s">
        <v>540</v>
      </c>
      <c r="E1642" s="247" t="s">
        <v>552</v>
      </c>
      <c r="F1642" s="125" t="s">
        <v>553</v>
      </c>
      <c r="G1642" s="168"/>
      <c r="H1642" s="194" t="s">
        <v>59</v>
      </c>
      <c r="I1642" s="1" t="e">
        <f>IF((I1636+I1637+I1640)&gt;=80%,"Yes","No")</f>
        <v>#DIV/0!</v>
      </c>
      <c r="J1642" s="1"/>
    </row>
    <row r="1643" spans="1:10" s="5" customFormat="1" ht="16.2" customHeight="1" x14ac:dyDescent="0.3">
      <c r="A1643" s="142" t="s">
        <v>536</v>
      </c>
      <c r="B1643" s="236"/>
      <c r="C1643" s="236"/>
      <c r="D1643" s="148" t="s">
        <v>540</v>
      </c>
      <c r="E1643" s="247"/>
      <c r="F1643" s="237"/>
      <c r="G1643" s="240"/>
      <c r="H1643" s="194" t="s">
        <v>61</v>
      </c>
      <c r="I1643" s="1" t="str">
        <f>IF(I1639&gt;0,"Yes","No")</f>
        <v>No</v>
      </c>
      <c r="J1643" s="1"/>
    </row>
    <row r="1644" spans="1:10" s="5" customFormat="1" ht="16.2" customHeight="1" x14ac:dyDescent="0.3">
      <c r="A1644" s="142" t="s">
        <v>536</v>
      </c>
      <c r="B1644" s="236"/>
      <c r="C1644" s="236"/>
      <c r="D1644" s="148" t="s">
        <v>540</v>
      </c>
      <c r="E1644" s="247"/>
      <c r="F1644" s="238"/>
      <c r="G1644" s="241"/>
      <c r="H1644" s="194" t="s">
        <v>63</v>
      </c>
      <c r="I1644" s="1" t="e">
        <f>IF(AND(I1642="Yes", I1643="No"), "Yes", "No")</f>
        <v>#DIV/0!</v>
      </c>
      <c r="J1644" s="1"/>
    </row>
    <row r="1645" spans="1:10" s="5" customFormat="1" ht="16.2" customHeight="1" x14ac:dyDescent="0.3">
      <c r="A1645" s="142" t="s">
        <v>536</v>
      </c>
      <c r="B1645" s="236"/>
      <c r="C1645" s="236"/>
      <c r="D1645" s="148" t="s">
        <v>540</v>
      </c>
      <c r="E1645" s="247"/>
      <c r="F1645" s="238"/>
      <c r="G1645" s="241"/>
      <c r="H1645" s="194" t="s">
        <v>65</v>
      </c>
      <c r="I1645" s="1" t="e">
        <f>IF(I1640=100%, "Not Applicable","Applicable")</f>
        <v>#DIV/0!</v>
      </c>
      <c r="J1645" s="1"/>
    </row>
    <row r="1646" spans="1:10" s="5" customFormat="1" ht="16.2" customHeight="1" x14ac:dyDescent="0.3">
      <c r="A1646" s="142" t="s">
        <v>536</v>
      </c>
      <c r="B1646" s="236"/>
      <c r="C1646" s="236"/>
      <c r="D1646" s="148" t="s">
        <v>540</v>
      </c>
      <c r="E1646" s="247"/>
      <c r="F1646" s="239"/>
      <c r="G1646" s="242"/>
      <c r="H1646" s="194" t="s">
        <v>67</v>
      </c>
      <c r="I1646" s="1" t="e">
        <f>(IF(I1645="Not Applicable","Not Applicable",(IF(AND(I1644="Yes",I1645="Applicable"),"Present","Not Present"))))</f>
        <v>#DIV/0!</v>
      </c>
      <c r="J1646" s="1"/>
    </row>
    <row r="1647" spans="1:10" ht="15.6" customHeight="1" x14ac:dyDescent="0.3">
      <c r="A1647" s="142" t="s">
        <v>536</v>
      </c>
      <c r="B1647" s="236"/>
      <c r="C1647" s="236"/>
      <c r="D1647" s="149"/>
      <c r="E1647" s="138"/>
      <c r="F1647" s="119"/>
      <c r="G1647" s="167"/>
      <c r="H1647" s="196"/>
      <c r="I1647" s="195"/>
      <c r="J1647" s="189"/>
    </row>
    <row r="1648" spans="1:10" ht="41.4" x14ac:dyDescent="0.3">
      <c r="A1648" s="142" t="s">
        <v>536</v>
      </c>
      <c r="B1648" s="150" t="s">
        <v>537</v>
      </c>
      <c r="C1648" s="150"/>
      <c r="D1648" s="151" t="s">
        <v>554</v>
      </c>
      <c r="E1648" s="140" t="s">
        <v>1075</v>
      </c>
      <c r="F1648" s="128" t="s">
        <v>29</v>
      </c>
      <c r="G1648" s="177"/>
      <c r="H1648" s="200"/>
      <c r="I1648" s="201"/>
      <c r="J1648" s="201"/>
    </row>
    <row r="1649" spans="1:10" ht="15.6" customHeight="1" x14ac:dyDescent="0.3">
      <c r="A1649" s="142" t="s">
        <v>536</v>
      </c>
      <c r="B1649" s="235" t="s">
        <v>537</v>
      </c>
      <c r="C1649" s="235"/>
      <c r="D1649" s="148" t="s">
        <v>555</v>
      </c>
      <c r="E1649" s="248" t="s">
        <v>1076</v>
      </c>
      <c r="F1649" s="117" t="s">
        <v>556</v>
      </c>
      <c r="G1649" s="166"/>
      <c r="H1649" s="250" t="s">
        <v>41</v>
      </c>
      <c r="I1649" s="246"/>
      <c r="J1649" s="250" t="str">
        <f>IF(AND(H1649="Yes",I1649="Needs Action"),"Yes","No")</f>
        <v>No</v>
      </c>
    </row>
    <row r="1650" spans="1:10" ht="15.6" customHeight="1" x14ac:dyDescent="0.3">
      <c r="A1650" s="142" t="s">
        <v>536</v>
      </c>
      <c r="B1650" s="235"/>
      <c r="C1650" s="235"/>
      <c r="D1650" s="148" t="s">
        <v>555</v>
      </c>
      <c r="E1650" s="248"/>
      <c r="F1650" s="117" t="s">
        <v>73</v>
      </c>
      <c r="G1650" s="166"/>
      <c r="H1650" s="250"/>
      <c r="I1650" s="246"/>
      <c r="J1650" s="250"/>
    </row>
    <row r="1651" spans="1:10" ht="15.6" customHeight="1" x14ac:dyDescent="0.3">
      <c r="A1651" s="142" t="s">
        <v>536</v>
      </c>
      <c r="B1651" s="235"/>
      <c r="C1651" s="235"/>
      <c r="D1651" s="148" t="s">
        <v>555</v>
      </c>
      <c r="E1651" s="248"/>
      <c r="F1651" s="117" t="s">
        <v>88</v>
      </c>
      <c r="G1651" s="166"/>
      <c r="H1651" s="250"/>
      <c r="I1651" s="246"/>
      <c r="J1651" s="250"/>
    </row>
    <row r="1652" spans="1:10" ht="15.6" customHeight="1" x14ac:dyDescent="0.3">
      <c r="A1652" s="142" t="s">
        <v>536</v>
      </c>
      <c r="B1652" s="235"/>
      <c r="C1652" s="235"/>
      <c r="D1652" s="148" t="s">
        <v>555</v>
      </c>
      <c r="E1652" s="248"/>
      <c r="F1652" s="117" t="s">
        <v>44</v>
      </c>
      <c r="G1652" s="166"/>
      <c r="H1652" s="250"/>
      <c r="I1652" s="246"/>
      <c r="J1652" s="250"/>
    </row>
    <row r="1653" spans="1:10" ht="15.6" customHeight="1" x14ac:dyDescent="0.3">
      <c r="A1653" s="142" t="s">
        <v>536</v>
      </c>
      <c r="B1653" s="235" t="s">
        <v>537</v>
      </c>
      <c r="C1653" s="235"/>
      <c r="D1653" s="148" t="s">
        <v>557</v>
      </c>
      <c r="E1653" s="248" t="s">
        <v>1077</v>
      </c>
      <c r="F1653" s="117" t="s">
        <v>73</v>
      </c>
      <c r="G1653" s="166"/>
      <c r="H1653" s="250" t="s">
        <v>41</v>
      </c>
      <c r="I1653" s="246"/>
      <c r="J1653" s="250" t="str">
        <f>IF(AND(H1653="Yes",I1653="Needs Action"),"Yes","No")</f>
        <v>No</v>
      </c>
    </row>
    <row r="1654" spans="1:10" ht="15.6" customHeight="1" x14ac:dyDescent="0.3">
      <c r="A1654" s="142" t="s">
        <v>536</v>
      </c>
      <c r="B1654" s="235"/>
      <c r="C1654" s="235"/>
      <c r="D1654" s="148" t="s">
        <v>557</v>
      </c>
      <c r="E1654" s="248"/>
      <c r="F1654" s="117" t="s">
        <v>556</v>
      </c>
      <c r="G1654" s="166"/>
      <c r="H1654" s="250"/>
      <c r="I1654" s="246"/>
      <c r="J1654" s="250"/>
    </row>
    <row r="1655" spans="1:10" ht="15.6" customHeight="1" x14ac:dyDescent="0.3">
      <c r="A1655" s="142" t="s">
        <v>536</v>
      </c>
      <c r="B1655" s="147" t="s">
        <v>537</v>
      </c>
      <c r="C1655" s="147"/>
      <c r="D1655" s="148" t="s">
        <v>558</v>
      </c>
      <c r="E1655" s="136" t="s">
        <v>1078</v>
      </c>
      <c r="F1655" s="117" t="s">
        <v>556</v>
      </c>
      <c r="G1655" s="166"/>
      <c r="H1655" s="186" t="s">
        <v>41</v>
      </c>
      <c r="I1655" s="187"/>
      <c r="J1655" s="186" t="str">
        <f>IF(AND(H1655="Yes",I1655="Needs Action"),"Yes","No")</f>
        <v>No</v>
      </c>
    </row>
    <row r="1656" spans="1:10" ht="15.6" customHeight="1" x14ac:dyDescent="0.3">
      <c r="A1656" s="142" t="s">
        <v>536</v>
      </c>
      <c r="B1656" s="235" t="s">
        <v>537</v>
      </c>
      <c r="C1656" s="235"/>
      <c r="D1656" s="148" t="s">
        <v>559</v>
      </c>
      <c r="E1656" s="248" t="s">
        <v>1079</v>
      </c>
      <c r="F1656" s="117" t="s">
        <v>556</v>
      </c>
      <c r="G1656" s="166"/>
      <c r="H1656" s="250" t="s">
        <v>41</v>
      </c>
      <c r="I1656" s="246"/>
      <c r="J1656" s="250" t="str">
        <f>IF(AND(H1656="Yes",I1656="Needs Action"),"Yes","No")</f>
        <v>No</v>
      </c>
    </row>
    <row r="1657" spans="1:10" ht="15.6" customHeight="1" x14ac:dyDescent="0.3">
      <c r="A1657" s="142" t="s">
        <v>536</v>
      </c>
      <c r="B1657" s="235"/>
      <c r="C1657" s="235"/>
      <c r="D1657" s="148" t="s">
        <v>559</v>
      </c>
      <c r="E1657" s="248"/>
      <c r="F1657" s="117" t="s">
        <v>44</v>
      </c>
      <c r="G1657" s="166"/>
      <c r="H1657" s="250"/>
      <c r="I1657" s="246"/>
      <c r="J1657" s="250"/>
    </row>
    <row r="1658" spans="1:10" ht="15.6" customHeight="1" x14ac:dyDescent="0.3">
      <c r="A1658" s="142" t="s">
        <v>536</v>
      </c>
      <c r="B1658" s="147" t="s">
        <v>537</v>
      </c>
      <c r="C1658" s="147"/>
      <c r="D1658" s="148" t="s">
        <v>560</v>
      </c>
      <c r="E1658" s="136" t="s">
        <v>1080</v>
      </c>
      <c r="F1658" s="117" t="s">
        <v>556</v>
      </c>
      <c r="G1658" s="166"/>
      <c r="H1658" s="186" t="s">
        <v>41</v>
      </c>
      <c r="I1658" s="187"/>
      <c r="J1658" s="186" t="str">
        <f>IF(AND(H1658="Yes",I1658="Needs Action"),"Yes","No")</f>
        <v>No</v>
      </c>
    </row>
    <row r="1659" spans="1:10" ht="15.6" customHeight="1" x14ac:dyDescent="0.3">
      <c r="A1659" s="142" t="s">
        <v>536</v>
      </c>
      <c r="B1659" s="235" t="s">
        <v>537</v>
      </c>
      <c r="C1659" s="235"/>
      <c r="D1659" s="148" t="s">
        <v>561</v>
      </c>
      <c r="E1659" s="248" t="s">
        <v>1081</v>
      </c>
      <c r="F1659" s="117" t="s">
        <v>73</v>
      </c>
      <c r="G1659" s="166"/>
      <c r="H1659" s="250" t="s">
        <v>41</v>
      </c>
      <c r="I1659" s="246"/>
      <c r="J1659" s="250" t="str">
        <f>IF(AND(H1659="Yes",I1659="Needs Action"),"Yes","No")</f>
        <v>No</v>
      </c>
    </row>
    <row r="1660" spans="1:10" ht="15.6" customHeight="1" x14ac:dyDescent="0.3">
      <c r="A1660" s="142" t="s">
        <v>536</v>
      </c>
      <c r="B1660" s="235"/>
      <c r="C1660" s="235"/>
      <c r="D1660" s="148" t="s">
        <v>561</v>
      </c>
      <c r="E1660" s="248"/>
      <c r="F1660" s="117" t="s">
        <v>84</v>
      </c>
      <c r="G1660" s="166"/>
      <c r="H1660" s="250"/>
      <c r="I1660" s="246"/>
      <c r="J1660" s="250"/>
    </row>
    <row r="1661" spans="1:10" ht="15.6" customHeight="1" x14ac:dyDescent="0.3">
      <c r="A1661" s="142" t="s">
        <v>536</v>
      </c>
      <c r="B1661" s="235"/>
      <c r="C1661" s="235"/>
      <c r="D1661" s="148" t="s">
        <v>561</v>
      </c>
      <c r="E1661" s="248"/>
      <c r="F1661" s="117" t="s">
        <v>44</v>
      </c>
      <c r="G1661" s="166"/>
      <c r="H1661" s="250"/>
      <c r="I1661" s="246"/>
      <c r="J1661" s="250"/>
    </row>
    <row r="1662" spans="1:10" ht="15.6" customHeight="1" x14ac:dyDescent="0.3">
      <c r="A1662" s="142" t="s">
        <v>536</v>
      </c>
      <c r="B1662" s="235"/>
      <c r="C1662" s="235"/>
      <c r="D1662" s="148" t="s">
        <v>561</v>
      </c>
      <c r="E1662" s="248"/>
      <c r="F1662" s="118" t="s">
        <v>42</v>
      </c>
      <c r="G1662" s="166"/>
      <c r="H1662" s="250"/>
      <c r="I1662" s="246"/>
      <c r="J1662" s="250"/>
    </row>
    <row r="1663" spans="1:10" ht="31.2" customHeight="1" x14ac:dyDescent="0.3">
      <c r="A1663" s="142" t="s">
        <v>536</v>
      </c>
      <c r="B1663" s="235" t="s">
        <v>537</v>
      </c>
      <c r="C1663" s="235"/>
      <c r="D1663" s="148" t="s">
        <v>562</v>
      </c>
      <c r="E1663" s="248" t="s">
        <v>1082</v>
      </c>
      <c r="F1663" s="117" t="s">
        <v>44</v>
      </c>
      <c r="G1663" s="166"/>
      <c r="H1663" s="250" t="s">
        <v>41</v>
      </c>
      <c r="I1663" s="246"/>
      <c r="J1663" s="250" t="str">
        <f>IF(AND(H1663="Yes",I1663="Needs Action"),"Yes","No")</f>
        <v>No</v>
      </c>
    </row>
    <row r="1664" spans="1:10" ht="31.2" customHeight="1" x14ac:dyDescent="0.3">
      <c r="A1664" s="142" t="s">
        <v>536</v>
      </c>
      <c r="B1664" s="235"/>
      <c r="C1664" s="235"/>
      <c r="D1664" s="148" t="s">
        <v>562</v>
      </c>
      <c r="E1664" s="248"/>
      <c r="F1664" s="117" t="s">
        <v>84</v>
      </c>
      <c r="G1664" s="166"/>
      <c r="H1664" s="250"/>
      <c r="I1664" s="246"/>
      <c r="J1664" s="250"/>
    </row>
    <row r="1665" spans="1:10" ht="31.2" customHeight="1" x14ac:dyDescent="0.3">
      <c r="A1665" s="142" t="s">
        <v>536</v>
      </c>
      <c r="B1665" s="235"/>
      <c r="C1665" s="235"/>
      <c r="D1665" s="148" t="s">
        <v>562</v>
      </c>
      <c r="E1665" s="248"/>
      <c r="F1665" s="117" t="s">
        <v>73</v>
      </c>
      <c r="G1665" s="166"/>
      <c r="H1665" s="250"/>
      <c r="I1665" s="246"/>
      <c r="J1665" s="250"/>
    </row>
    <row r="1666" spans="1:10" ht="31.2" customHeight="1" x14ac:dyDescent="0.3">
      <c r="A1666" s="142" t="s">
        <v>536</v>
      </c>
      <c r="B1666" s="235"/>
      <c r="C1666" s="235"/>
      <c r="D1666" s="148" t="s">
        <v>562</v>
      </c>
      <c r="E1666" s="248"/>
      <c r="F1666" s="117" t="s">
        <v>88</v>
      </c>
      <c r="G1666" s="166"/>
      <c r="H1666" s="250"/>
      <c r="I1666" s="246"/>
      <c r="J1666" s="250"/>
    </row>
    <row r="1667" spans="1:10" ht="31.2" customHeight="1" x14ac:dyDescent="0.3">
      <c r="A1667" s="142" t="s">
        <v>536</v>
      </c>
      <c r="B1667" s="235"/>
      <c r="C1667" s="235"/>
      <c r="D1667" s="148" t="s">
        <v>562</v>
      </c>
      <c r="E1667" s="248"/>
      <c r="F1667" s="118" t="s">
        <v>42</v>
      </c>
      <c r="G1667" s="166"/>
      <c r="H1667" s="250"/>
      <c r="I1667" s="246"/>
      <c r="J1667" s="250"/>
    </row>
    <row r="1668" spans="1:10" ht="15.6" customHeight="1" x14ac:dyDescent="0.3">
      <c r="A1668" s="142" t="s">
        <v>536</v>
      </c>
      <c r="B1668" s="235" t="s">
        <v>537</v>
      </c>
      <c r="C1668" s="235"/>
      <c r="D1668" s="148" t="s">
        <v>563</v>
      </c>
      <c r="E1668" s="248" t="s">
        <v>1083</v>
      </c>
      <c r="F1668" s="117" t="s">
        <v>73</v>
      </c>
      <c r="G1668" s="166"/>
      <c r="H1668" s="250" t="s">
        <v>41</v>
      </c>
      <c r="I1668" s="246"/>
      <c r="J1668" s="250" t="str">
        <f>IF(AND(H1668="Yes",I1668="Needs Action"),"Yes","No")</f>
        <v>No</v>
      </c>
    </row>
    <row r="1669" spans="1:10" ht="15.6" customHeight="1" x14ac:dyDescent="0.3">
      <c r="A1669" s="142" t="s">
        <v>536</v>
      </c>
      <c r="B1669" s="235"/>
      <c r="C1669" s="235"/>
      <c r="D1669" s="148" t="s">
        <v>563</v>
      </c>
      <c r="E1669" s="248"/>
      <c r="F1669" s="117" t="s">
        <v>556</v>
      </c>
      <c r="G1669" s="166"/>
      <c r="H1669" s="250"/>
      <c r="I1669" s="246"/>
      <c r="J1669" s="250"/>
    </row>
    <row r="1670" spans="1:10" ht="15.6" customHeight="1" x14ac:dyDescent="0.3">
      <c r="A1670" s="142" t="s">
        <v>536</v>
      </c>
      <c r="B1670" s="235"/>
      <c r="C1670" s="235"/>
      <c r="D1670" s="148" t="s">
        <v>563</v>
      </c>
      <c r="E1670" s="248"/>
      <c r="F1670" s="117" t="s">
        <v>84</v>
      </c>
      <c r="G1670" s="166"/>
      <c r="H1670" s="250"/>
      <c r="I1670" s="246"/>
      <c r="J1670" s="250"/>
    </row>
    <row r="1671" spans="1:10" ht="15.6" customHeight="1" x14ac:dyDescent="0.3">
      <c r="A1671" s="142" t="s">
        <v>536</v>
      </c>
      <c r="B1671" s="235"/>
      <c r="C1671" s="235"/>
      <c r="D1671" s="148" t="s">
        <v>563</v>
      </c>
      <c r="E1671" s="248"/>
      <c r="F1671" s="117" t="s">
        <v>44</v>
      </c>
      <c r="G1671" s="166"/>
      <c r="H1671" s="250"/>
      <c r="I1671" s="246"/>
      <c r="J1671" s="250"/>
    </row>
    <row r="1672" spans="1:10" ht="15.6" customHeight="1" x14ac:dyDescent="0.3">
      <c r="A1672" s="142" t="s">
        <v>536</v>
      </c>
      <c r="B1672" s="235"/>
      <c r="C1672" s="235"/>
      <c r="D1672" s="148" t="s">
        <v>563</v>
      </c>
      <c r="E1672" s="248"/>
      <c r="F1672" s="118" t="s">
        <v>42</v>
      </c>
      <c r="G1672" s="166"/>
      <c r="H1672" s="250"/>
      <c r="I1672" s="246"/>
      <c r="J1672" s="250"/>
    </row>
    <row r="1673" spans="1:10" ht="15.6" customHeight="1" x14ac:dyDescent="0.3">
      <c r="A1673" s="142" t="s">
        <v>536</v>
      </c>
      <c r="B1673" s="235" t="s">
        <v>537</v>
      </c>
      <c r="C1673" s="235"/>
      <c r="D1673" s="148" t="s">
        <v>564</v>
      </c>
      <c r="E1673" s="248" t="s">
        <v>1084</v>
      </c>
      <c r="F1673" s="117" t="s">
        <v>73</v>
      </c>
      <c r="G1673" s="166"/>
      <c r="H1673" s="250" t="s">
        <v>41</v>
      </c>
      <c r="I1673" s="246"/>
      <c r="J1673" s="250" t="str">
        <f>IF(AND(H1673="Yes",I1673="Needs Action"),"Yes","No")</f>
        <v>No</v>
      </c>
    </row>
    <row r="1674" spans="1:10" ht="15.6" customHeight="1" x14ac:dyDescent="0.3">
      <c r="A1674" s="142" t="s">
        <v>536</v>
      </c>
      <c r="B1674" s="235"/>
      <c r="C1674" s="235"/>
      <c r="D1674" s="148" t="s">
        <v>564</v>
      </c>
      <c r="E1674" s="248"/>
      <c r="F1674" s="117" t="s">
        <v>44</v>
      </c>
      <c r="G1674" s="166"/>
      <c r="H1674" s="250"/>
      <c r="I1674" s="246"/>
      <c r="J1674" s="250"/>
    </row>
    <row r="1675" spans="1:10" ht="15.6" customHeight="1" x14ac:dyDescent="0.3">
      <c r="A1675" s="142" t="s">
        <v>536</v>
      </c>
      <c r="B1675" s="235"/>
      <c r="C1675" s="235"/>
      <c r="D1675" s="148" t="s">
        <v>564</v>
      </c>
      <c r="E1675" s="248"/>
      <c r="F1675" s="118" t="s">
        <v>42</v>
      </c>
      <c r="G1675" s="166"/>
      <c r="H1675" s="250"/>
      <c r="I1675" s="246"/>
      <c r="J1675" s="250"/>
    </row>
    <row r="1676" spans="1:10" ht="15.6" customHeight="1" x14ac:dyDescent="0.3">
      <c r="A1676" s="142" t="s">
        <v>536</v>
      </c>
      <c r="B1676" s="235"/>
      <c r="C1676" s="235"/>
      <c r="D1676" s="148" t="s">
        <v>564</v>
      </c>
      <c r="E1676" s="248"/>
      <c r="F1676" s="117" t="s">
        <v>73</v>
      </c>
      <c r="G1676" s="166"/>
      <c r="H1676" s="250"/>
      <c r="I1676" s="246"/>
      <c r="J1676" s="250"/>
    </row>
    <row r="1677" spans="1:10" ht="15.6" customHeight="1" x14ac:dyDescent="0.3">
      <c r="A1677" s="142" t="s">
        <v>536</v>
      </c>
      <c r="B1677" s="235" t="s">
        <v>537</v>
      </c>
      <c r="C1677" s="235"/>
      <c r="D1677" s="148" t="s">
        <v>565</v>
      </c>
      <c r="E1677" s="248" t="s">
        <v>1085</v>
      </c>
      <c r="F1677" s="117" t="s">
        <v>73</v>
      </c>
      <c r="G1677" s="166"/>
      <c r="H1677" s="250" t="s">
        <v>41</v>
      </c>
      <c r="I1677" s="246"/>
      <c r="J1677" s="250" t="str">
        <f>IF(AND(H1677="Yes",I1677="Needs Action"),"Yes","No")</f>
        <v>No</v>
      </c>
    </row>
    <row r="1678" spans="1:10" ht="15.6" customHeight="1" x14ac:dyDescent="0.3">
      <c r="A1678" s="142" t="s">
        <v>536</v>
      </c>
      <c r="B1678" s="235"/>
      <c r="C1678" s="235"/>
      <c r="D1678" s="148" t="s">
        <v>565</v>
      </c>
      <c r="E1678" s="248"/>
      <c r="F1678" s="117" t="s">
        <v>172</v>
      </c>
      <c r="G1678" s="166"/>
      <c r="H1678" s="250"/>
      <c r="I1678" s="246"/>
      <c r="J1678" s="250"/>
    </row>
    <row r="1679" spans="1:10" ht="14.4" customHeight="1" x14ac:dyDescent="0.3">
      <c r="A1679" s="142" t="s">
        <v>536</v>
      </c>
      <c r="B1679" s="236"/>
      <c r="C1679" s="236"/>
      <c r="D1679" s="149"/>
      <c r="E1679" s="137"/>
      <c r="F1679" s="119"/>
      <c r="G1679" s="167"/>
      <c r="H1679" s="188"/>
      <c r="I1679" s="189"/>
      <c r="J1679" s="189"/>
    </row>
    <row r="1680" spans="1:10" s="5" customFormat="1" ht="14.4" customHeight="1" x14ac:dyDescent="0.3">
      <c r="A1680" s="142" t="s">
        <v>536</v>
      </c>
      <c r="B1680" s="236"/>
      <c r="C1680" s="236"/>
      <c r="D1680" s="148" t="s">
        <v>554</v>
      </c>
      <c r="E1680" s="247" t="s">
        <v>566</v>
      </c>
      <c r="F1680" s="244"/>
      <c r="G1680" s="243"/>
      <c r="H1680" s="190" t="s">
        <v>52</v>
      </c>
      <c r="I1680" s="191" t="e">
        <f>COUNTIF(I1649:I1678,"Exceeds")/COUNTA(I1649:I1678)</f>
        <v>#DIV/0!</v>
      </c>
      <c r="J1680" s="1"/>
    </row>
    <row r="1681" spans="1:10" s="5" customFormat="1" ht="14.4" customHeight="1" x14ac:dyDescent="0.3">
      <c r="A1681" s="142" t="s">
        <v>536</v>
      </c>
      <c r="B1681" s="236"/>
      <c r="C1681" s="236"/>
      <c r="D1681" s="148" t="s">
        <v>554</v>
      </c>
      <c r="E1681" s="247"/>
      <c r="F1681" s="244"/>
      <c r="G1681" s="243"/>
      <c r="H1681" s="190" t="s">
        <v>53</v>
      </c>
      <c r="I1681" s="191" t="e">
        <f>COUNTIF(I1649:I1678,"Meets")/COUNTA(I1649:I1678)</f>
        <v>#DIV/0!</v>
      </c>
      <c r="J1681" s="1"/>
    </row>
    <row r="1682" spans="1:10" s="5" customFormat="1" ht="14.4" customHeight="1" x14ac:dyDescent="0.3">
      <c r="A1682" s="142" t="s">
        <v>536</v>
      </c>
      <c r="B1682" s="236"/>
      <c r="C1682" s="236"/>
      <c r="D1682" s="148" t="s">
        <v>554</v>
      </c>
      <c r="E1682" s="247"/>
      <c r="F1682" s="244"/>
      <c r="G1682" s="243"/>
      <c r="H1682" s="190" t="s">
        <v>54</v>
      </c>
      <c r="I1682" s="191" t="e">
        <f>COUNTIF(I1649:I1678,"Needs Action")/COUNTA(I1649:I1678)</f>
        <v>#DIV/0!</v>
      </c>
      <c r="J1682" s="1"/>
    </row>
    <row r="1683" spans="1:10" s="5" customFormat="1" ht="14.4" customHeight="1" x14ac:dyDescent="0.3">
      <c r="A1683" s="142" t="s">
        <v>536</v>
      </c>
      <c r="B1683" s="236"/>
      <c r="C1683" s="236"/>
      <c r="D1683" s="148" t="s">
        <v>554</v>
      </c>
      <c r="E1683" s="247"/>
      <c r="F1683" s="244"/>
      <c r="G1683" s="243"/>
      <c r="H1683" s="190" t="s">
        <v>80</v>
      </c>
      <c r="I1683" s="192">
        <f>COUNTIF(J1649:J1678,"Yes")/COUNTA(J1649:J1678)</f>
        <v>0</v>
      </c>
      <c r="J1683" s="1"/>
    </row>
    <row r="1684" spans="1:10" s="5" customFormat="1" ht="14.4" customHeight="1" x14ac:dyDescent="0.3">
      <c r="A1684" s="142" t="s">
        <v>536</v>
      </c>
      <c r="B1684" s="236"/>
      <c r="C1684" s="236"/>
      <c r="D1684" s="148" t="s">
        <v>554</v>
      </c>
      <c r="E1684" s="247"/>
      <c r="F1684" s="244"/>
      <c r="G1684" s="243"/>
      <c r="H1684" s="190" t="s">
        <v>56</v>
      </c>
      <c r="I1684" s="191" t="e">
        <f>COUNTIF(I1649:I1678,"Not Applicable")/COUNTA(I1649:I1678)</f>
        <v>#DIV/0!</v>
      </c>
      <c r="J1684" s="1"/>
    </row>
    <row r="1685" spans="1:10" s="5" customFormat="1" ht="14.4" customHeight="1" x14ac:dyDescent="0.3">
      <c r="A1685" s="142" t="s">
        <v>536</v>
      </c>
      <c r="B1685" s="236"/>
      <c r="C1685" s="236"/>
      <c r="D1685" s="149"/>
      <c r="E1685" s="138"/>
      <c r="F1685" s="119"/>
      <c r="G1685" s="167"/>
      <c r="H1685" s="188"/>
      <c r="I1685" s="193"/>
      <c r="J1685" s="193"/>
    </row>
    <row r="1686" spans="1:10" s="5" customFormat="1" ht="78.599999999999994" customHeight="1" x14ac:dyDescent="0.3">
      <c r="A1686" s="142" t="s">
        <v>536</v>
      </c>
      <c r="B1686" s="236"/>
      <c r="C1686" s="236"/>
      <c r="D1686" s="148" t="s">
        <v>554</v>
      </c>
      <c r="E1686" s="247" t="s">
        <v>567</v>
      </c>
      <c r="F1686" s="125" t="s">
        <v>568</v>
      </c>
      <c r="G1686" s="168"/>
      <c r="H1686" s="194" t="s">
        <v>59</v>
      </c>
      <c r="I1686" s="1" t="e">
        <f>IF((I1680+I1681+I1684)&gt;=80%,"Yes","No")</f>
        <v>#DIV/0!</v>
      </c>
      <c r="J1686" s="1"/>
    </row>
    <row r="1687" spans="1:10" s="5" customFormat="1" ht="16.2" customHeight="1" x14ac:dyDescent="0.3">
      <c r="A1687" s="142" t="s">
        <v>536</v>
      </c>
      <c r="B1687" s="236"/>
      <c r="C1687" s="236"/>
      <c r="D1687" s="148" t="s">
        <v>554</v>
      </c>
      <c r="E1687" s="247"/>
      <c r="F1687" s="237"/>
      <c r="G1687" s="240"/>
      <c r="H1687" s="194" t="s">
        <v>61</v>
      </c>
      <c r="I1687" s="1" t="str">
        <f>IF(I1683&gt;0,"Yes","No")</f>
        <v>No</v>
      </c>
      <c r="J1687" s="1"/>
    </row>
    <row r="1688" spans="1:10" s="5" customFormat="1" ht="16.2" customHeight="1" x14ac:dyDescent="0.3">
      <c r="A1688" s="142" t="s">
        <v>536</v>
      </c>
      <c r="B1688" s="236"/>
      <c r="C1688" s="236"/>
      <c r="D1688" s="148" t="s">
        <v>554</v>
      </c>
      <c r="E1688" s="247"/>
      <c r="F1688" s="238"/>
      <c r="G1688" s="241"/>
      <c r="H1688" s="194" t="s">
        <v>63</v>
      </c>
      <c r="I1688" s="1" t="e">
        <f>IF(AND(I1686="Yes", I1687="No"), "Yes", "No")</f>
        <v>#DIV/0!</v>
      </c>
      <c r="J1688" s="1"/>
    </row>
    <row r="1689" spans="1:10" s="5" customFormat="1" ht="16.2" customHeight="1" x14ac:dyDescent="0.3">
      <c r="A1689" s="142" t="s">
        <v>536</v>
      </c>
      <c r="B1689" s="236"/>
      <c r="C1689" s="236"/>
      <c r="D1689" s="148" t="s">
        <v>554</v>
      </c>
      <c r="E1689" s="247"/>
      <c r="F1689" s="238"/>
      <c r="G1689" s="241"/>
      <c r="H1689" s="194" t="s">
        <v>65</v>
      </c>
      <c r="I1689" s="1" t="e">
        <f>IF(I1684=100%, "Not Applicable","Applicable")</f>
        <v>#DIV/0!</v>
      </c>
      <c r="J1689" s="1"/>
    </row>
    <row r="1690" spans="1:10" s="5" customFormat="1" ht="16.2" customHeight="1" x14ac:dyDescent="0.3">
      <c r="A1690" s="142" t="s">
        <v>536</v>
      </c>
      <c r="B1690" s="236"/>
      <c r="C1690" s="236"/>
      <c r="D1690" s="148" t="s">
        <v>554</v>
      </c>
      <c r="E1690" s="247"/>
      <c r="F1690" s="239"/>
      <c r="G1690" s="242"/>
      <c r="H1690" s="194" t="s">
        <v>67</v>
      </c>
      <c r="I1690" s="1" t="e">
        <f>(IF(I1689="Not Applicable","Not Applicable",(IF(AND(I1688="Yes",I1689="Applicable"),"Present","Not Present"))))</f>
        <v>#DIV/0!</v>
      </c>
      <c r="J1690" s="1"/>
    </row>
    <row r="1691" spans="1:10" ht="15.6" customHeight="1" x14ac:dyDescent="0.3">
      <c r="A1691" s="142" t="s">
        <v>536</v>
      </c>
      <c r="B1691" s="236"/>
      <c r="C1691" s="236"/>
      <c r="D1691" s="149"/>
      <c r="E1691" s="138"/>
      <c r="F1691" s="119"/>
      <c r="G1691" s="167"/>
      <c r="H1691" s="196"/>
      <c r="I1691" s="195"/>
      <c r="J1691" s="189"/>
    </row>
    <row r="1692" spans="1:10" ht="27.6" x14ac:dyDescent="0.3">
      <c r="A1692" s="142" t="s">
        <v>536</v>
      </c>
      <c r="B1692" s="145" t="s">
        <v>537</v>
      </c>
      <c r="C1692" s="145"/>
      <c r="D1692" s="146" t="s">
        <v>569</v>
      </c>
      <c r="E1692" s="135" t="s">
        <v>1086</v>
      </c>
      <c r="F1692" s="116" t="s">
        <v>29</v>
      </c>
      <c r="G1692" s="170"/>
      <c r="H1692" s="184"/>
      <c r="I1692" s="185"/>
      <c r="J1692" s="185"/>
    </row>
    <row r="1693" spans="1:10" ht="15.6" customHeight="1" x14ac:dyDescent="0.3">
      <c r="A1693" s="142" t="s">
        <v>536</v>
      </c>
      <c r="B1693" s="235" t="s">
        <v>537</v>
      </c>
      <c r="C1693" s="235"/>
      <c r="D1693" s="148" t="s">
        <v>570</v>
      </c>
      <c r="E1693" s="248" t="s">
        <v>1087</v>
      </c>
      <c r="F1693" s="117" t="s">
        <v>88</v>
      </c>
      <c r="G1693" s="166"/>
      <c r="H1693" s="250" t="s">
        <v>41</v>
      </c>
      <c r="I1693" s="246"/>
      <c r="J1693" s="250" t="str">
        <f>IF(AND(H1693="Yes",I1693="Needs Action"),"Yes","No")</f>
        <v>No</v>
      </c>
    </row>
    <row r="1694" spans="1:10" ht="15.6" customHeight="1" x14ac:dyDescent="0.3">
      <c r="A1694" s="142" t="s">
        <v>536</v>
      </c>
      <c r="B1694" s="235"/>
      <c r="C1694" s="235"/>
      <c r="D1694" s="148" t="s">
        <v>570</v>
      </c>
      <c r="E1694" s="248"/>
      <c r="F1694" s="118" t="s">
        <v>42</v>
      </c>
      <c r="G1694" s="166"/>
      <c r="H1694" s="250"/>
      <c r="I1694" s="246"/>
      <c r="J1694" s="250"/>
    </row>
    <row r="1695" spans="1:10" ht="15.6" customHeight="1" x14ac:dyDescent="0.3">
      <c r="A1695" s="142" t="s">
        <v>536</v>
      </c>
      <c r="B1695" s="235"/>
      <c r="C1695" s="235"/>
      <c r="D1695" s="148" t="s">
        <v>570</v>
      </c>
      <c r="E1695" s="248"/>
      <c r="F1695" s="117" t="s">
        <v>44</v>
      </c>
      <c r="G1695" s="166"/>
      <c r="H1695" s="250"/>
      <c r="I1695" s="246"/>
      <c r="J1695" s="250"/>
    </row>
    <row r="1696" spans="1:10" ht="29.4" customHeight="1" x14ac:dyDescent="0.3">
      <c r="A1696" s="142" t="s">
        <v>536</v>
      </c>
      <c r="B1696" s="235" t="s">
        <v>537</v>
      </c>
      <c r="C1696" s="235"/>
      <c r="D1696" s="148" t="s">
        <v>571</v>
      </c>
      <c r="E1696" s="248" t="s">
        <v>1088</v>
      </c>
      <c r="F1696" s="117" t="s">
        <v>88</v>
      </c>
      <c r="G1696" s="166"/>
      <c r="H1696" s="250" t="s">
        <v>41</v>
      </c>
      <c r="I1696" s="246"/>
      <c r="J1696" s="250" t="str">
        <f>IF(AND(H1696="Yes",I1696="Needs Action"),"Yes","No")</f>
        <v>No</v>
      </c>
    </row>
    <row r="1697" spans="1:10" ht="29.4" customHeight="1" x14ac:dyDescent="0.3">
      <c r="A1697" s="142" t="s">
        <v>536</v>
      </c>
      <c r="B1697" s="235"/>
      <c r="C1697" s="235"/>
      <c r="D1697" s="148" t="s">
        <v>571</v>
      </c>
      <c r="E1697" s="248"/>
      <c r="F1697" s="118" t="s">
        <v>42</v>
      </c>
      <c r="G1697" s="166"/>
      <c r="H1697" s="250"/>
      <c r="I1697" s="246"/>
      <c r="J1697" s="250"/>
    </row>
    <row r="1698" spans="1:10" ht="15.6" customHeight="1" x14ac:dyDescent="0.3">
      <c r="A1698" s="142" t="s">
        <v>536</v>
      </c>
      <c r="B1698" s="235" t="s">
        <v>537</v>
      </c>
      <c r="C1698" s="235"/>
      <c r="D1698" s="148" t="s">
        <v>572</v>
      </c>
      <c r="E1698" s="248" t="s">
        <v>1089</v>
      </c>
      <c r="F1698" s="117" t="s">
        <v>73</v>
      </c>
      <c r="G1698" s="166"/>
      <c r="H1698" s="250" t="s">
        <v>41</v>
      </c>
      <c r="I1698" s="246"/>
      <c r="J1698" s="250" t="str">
        <f>IF(AND(H1698="Yes",I1698="Needs Action"),"Yes","No")</f>
        <v>No</v>
      </c>
    </row>
    <row r="1699" spans="1:10" ht="15.6" customHeight="1" x14ac:dyDescent="0.3">
      <c r="A1699" s="142" t="s">
        <v>536</v>
      </c>
      <c r="B1699" s="235"/>
      <c r="C1699" s="235"/>
      <c r="D1699" s="148" t="s">
        <v>572</v>
      </c>
      <c r="E1699" s="248"/>
      <c r="F1699" s="117" t="s">
        <v>44</v>
      </c>
      <c r="G1699" s="166"/>
      <c r="H1699" s="250"/>
      <c r="I1699" s="246"/>
      <c r="J1699" s="250"/>
    </row>
    <row r="1700" spans="1:10" ht="15.6" customHeight="1" x14ac:dyDescent="0.3">
      <c r="A1700" s="142" t="s">
        <v>536</v>
      </c>
      <c r="B1700" s="235"/>
      <c r="C1700" s="235"/>
      <c r="D1700" s="148" t="s">
        <v>572</v>
      </c>
      <c r="E1700" s="248"/>
      <c r="F1700" s="118" t="s">
        <v>42</v>
      </c>
      <c r="G1700" s="166"/>
      <c r="H1700" s="250"/>
      <c r="I1700" s="246"/>
      <c r="J1700" s="250"/>
    </row>
    <row r="1701" spans="1:10" ht="15.6" customHeight="1" x14ac:dyDescent="0.3">
      <c r="A1701" s="142" t="s">
        <v>536</v>
      </c>
      <c r="B1701" s="235"/>
      <c r="C1701" s="235"/>
      <c r="D1701" s="148" t="s">
        <v>572</v>
      </c>
      <c r="E1701" s="248"/>
      <c r="F1701" s="117" t="s">
        <v>84</v>
      </c>
      <c r="G1701" s="166"/>
      <c r="H1701" s="250"/>
      <c r="I1701" s="246"/>
      <c r="J1701" s="250"/>
    </row>
    <row r="1702" spans="1:10" ht="15.6" customHeight="1" x14ac:dyDescent="0.3">
      <c r="A1702" s="142" t="s">
        <v>536</v>
      </c>
      <c r="B1702" s="235" t="s">
        <v>537</v>
      </c>
      <c r="C1702" s="235"/>
      <c r="D1702" s="148" t="s">
        <v>573</v>
      </c>
      <c r="E1702" s="248" t="s">
        <v>1090</v>
      </c>
      <c r="F1702" s="117" t="s">
        <v>73</v>
      </c>
      <c r="G1702" s="166"/>
      <c r="H1702" s="250" t="s">
        <v>41</v>
      </c>
      <c r="I1702" s="246"/>
      <c r="J1702" s="250" t="str">
        <f>IF(AND(H1702="Yes",I1702="Needs Action"),"Yes","No")</f>
        <v>No</v>
      </c>
    </row>
    <row r="1703" spans="1:10" ht="15.6" customHeight="1" x14ac:dyDescent="0.3">
      <c r="A1703" s="142" t="s">
        <v>536</v>
      </c>
      <c r="B1703" s="235"/>
      <c r="C1703" s="235"/>
      <c r="D1703" s="148" t="s">
        <v>573</v>
      </c>
      <c r="E1703" s="248"/>
      <c r="F1703" s="117" t="s">
        <v>88</v>
      </c>
      <c r="G1703" s="166"/>
      <c r="H1703" s="250"/>
      <c r="I1703" s="246"/>
      <c r="J1703" s="250"/>
    </row>
    <row r="1704" spans="1:10" ht="15.6" customHeight="1" x14ac:dyDescent="0.3">
      <c r="A1704" s="142" t="s">
        <v>536</v>
      </c>
      <c r="B1704" s="235"/>
      <c r="C1704" s="235"/>
      <c r="D1704" s="148" t="s">
        <v>573</v>
      </c>
      <c r="E1704" s="248"/>
      <c r="F1704" s="127" t="s">
        <v>515</v>
      </c>
      <c r="G1704" s="166"/>
      <c r="H1704" s="250"/>
      <c r="I1704" s="246"/>
      <c r="J1704" s="250"/>
    </row>
    <row r="1705" spans="1:10" ht="15.6" customHeight="1" x14ac:dyDescent="0.3">
      <c r="A1705" s="142" t="s">
        <v>536</v>
      </c>
      <c r="B1705" s="235"/>
      <c r="C1705" s="235"/>
      <c r="D1705" s="148" t="s">
        <v>573</v>
      </c>
      <c r="E1705" s="248"/>
      <c r="F1705" s="117" t="s">
        <v>44</v>
      </c>
      <c r="G1705" s="166"/>
      <c r="H1705" s="250"/>
      <c r="I1705" s="246"/>
      <c r="J1705" s="250"/>
    </row>
    <row r="1706" spans="1:10" ht="15.6" customHeight="1" x14ac:dyDescent="0.3">
      <c r="A1706" s="142" t="s">
        <v>536</v>
      </c>
      <c r="B1706" s="235"/>
      <c r="C1706" s="235"/>
      <c r="D1706" s="148" t="s">
        <v>573</v>
      </c>
      <c r="E1706" s="248"/>
      <c r="F1706" s="118" t="s">
        <v>42</v>
      </c>
      <c r="G1706" s="166"/>
      <c r="H1706" s="250"/>
      <c r="I1706" s="246"/>
      <c r="J1706" s="250"/>
    </row>
    <row r="1707" spans="1:10" ht="15.6" customHeight="1" x14ac:dyDescent="0.3">
      <c r="A1707" s="142" t="s">
        <v>536</v>
      </c>
      <c r="B1707" s="235" t="s">
        <v>537</v>
      </c>
      <c r="C1707" s="235"/>
      <c r="D1707" s="148" t="s">
        <v>574</v>
      </c>
      <c r="E1707" s="248" t="s">
        <v>1091</v>
      </c>
      <c r="F1707" s="117" t="s">
        <v>84</v>
      </c>
      <c r="G1707" s="166"/>
      <c r="H1707" s="250" t="s">
        <v>41</v>
      </c>
      <c r="I1707" s="246"/>
      <c r="J1707" s="250" t="str">
        <f>IF(AND(H1707="Yes",I1707="Needs Action"),"Yes","No")</f>
        <v>No</v>
      </c>
    </row>
    <row r="1708" spans="1:10" ht="15.6" customHeight="1" x14ac:dyDescent="0.3">
      <c r="A1708" s="142" t="s">
        <v>536</v>
      </c>
      <c r="B1708" s="235"/>
      <c r="C1708" s="235"/>
      <c r="D1708" s="148" t="s">
        <v>574</v>
      </c>
      <c r="E1708" s="248"/>
      <c r="F1708" s="117" t="s">
        <v>88</v>
      </c>
      <c r="G1708" s="166"/>
      <c r="H1708" s="250"/>
      <c r="I1708" s="246"/>
      <c r="J1708" s="250"/>
    </row>
    <row r="1709" spans="1:10" ht="15.6" customHeight="1" x14ac:dyDescent="0.3">
      <c r="A1709" s="142" t="s">
        <v>536</v>
      </c>
      <c r="B1709" s="235"/>
      <c r="C1709" s="235"/>
      <c r="D1709" s="148" t="s">
        <v>574</v>
      </c>
      <c r="E1709" s="248"/>
      <c r="F1709" s="127" t="s">
        <v>515</v>
      </c>
      <c r="G1709" s="166"/>
      <c r="H1709" s="250"/>
      <c r="I1709" s="246"/>
      <c r="J1709" s="250"/>
    </row>
    <row r="1710" spans="1:10" ht="15.6" customHeight="1" x14ac:dyDescent="0.3">
      <c r="A1710" s="142" t="s">
        <v>536</v>
      </c>
      <c r="B1710" s="235" t="s">
        <v>537</v>
      </c>
      <c r="C1710" s="235"/>
      <c r="D1710" s="148" t="s">
        <v>575</v>
      </c>
      <c r="E1710" s="248" t="s">
        <v>1092</v>
      </c>
      <c r="F1710" s="117" t="s">
        <v>88</v>
      </c>
      <c r="G1710" s="166"/>
      <c r="H1710" s="250" t="s">
        <v>41</v>
      </c>
      <c r="I1710" s="246"/>
      <c r="J1710" s="250" t="str">
        <f>IF(AND(H1710="Yes",I1710="Needs Action"),"Yes","No")</f>
        <v>No</v>
      </c>
    </row>
    <row r="1711" spans="1:10" ht="15.6" customHeight="1" x14ac:dyDescent="0.3">
      <c r="A1711" s="142" t="s">
        <v>536</v>
      </c>
      <c r="B1711" s="235"/>
      <c r="C1711" s="235"/>
      <c r="D1711" s="148" t="s">
        <v>575</v>
      </c>
      <c r="E1711" s="248"/>
      <c r="F1711" s="127" t="s">
        <v>515</v>
      </c>
      <c r="G1711" s="166"/>
      <c r="H1711" s="250"/>
      <c r="I1711" s="246"/>
      <c r="J1711" s="250"/>
    </row>
    <row r="1712" spans="1:10" ht="15.6" customHeight="1" x14ac:dyDescent="0.3">
      <c r="A1712" s="142" t="s">
        <v>536</v>
      </c>
      <c r="B1712" s="235"/>
      <c r="C1712" s="235"/>
      <c r="D1712" s="148" t="s">
        <v>575</v>
      </c>
      <c r="E1712" s="248"/>
      <c r="F1712" s="117" t="s">
        <v>44</v>
      </c>
      <c r="G1712" s="166"/>
      <c r="H1712" s="250"/>
      <c r="I1712" s="246"/>
      <c r="J1712" s="250"/>
    </row>
    <row r="1713" spans="1:10" ht="28.2" customHeight="1" x14ac:dyDescent="0.3">
      <c r="A1713" s="142" t="s">
        <v>536</v>
      </c>
      <c r="B1713" s="235" t="s">
        <v>537</v>
      </c>
      <c r="C1713" s="235"/>
      <c r="D1713" s="148" t="s">
        <v>576</v>
      </c>
      <c r="E1713" s="248" t="s">
        <v>1093</v>
      </c>
      <c r="F1713" s="117" t="s">
        <v>88</v>
      </c>
      <c r="G1713" s="166"/>
      <c r="H1713" s="250" t="s">
        <v>41</v>
      </c>
      <c r="I1713" s="246"/>
      <c r="J1713" s="250" t="str">
        <f>IF(AND(H1713="Yes",I1713="Needs Action"),"Yes","No")</f>
        <v>No</v>
      </c>
    </row>
    <row r="1714" spans="1:10" ht="28.2" customHeight="1" x14ac:dyDescent="0.3">
      <c r="A1714" s="142" t="s">
        <v>536</v>
      </c>
      <c r="B1714" s="235"/>
      <c r="C1714" s="235"/>
      <c r="D1714" s="148" t="s">
        <v>576</v>
      </c>
      <c r="E1714" s="248"/>
      <c r="F1714" s="127" t="s">
        <v>515</v>
      </c>
      <c r="G1714" s="166"/>
      <c r="H1714" s="250"/>
      <c r="I1714" s="246"/>
      <c r="J1714" s="250"/>
    </row>
    <row r="1715" spans="1:10" ht="28.2" customHeight="1" x14ac:dyDescent="0.3">
      <c r="A1715" s="142" t="s">
        <v>536</v>
      </c>
      <c r="B1715" s="235"/>
      <c r="C1715" s="235"/>
      <c r="D1715" s="148" t="s">
        <v>576</v>
      </c>
      <c r="E1715" s="248"/>
      <c r="F1715" s="117" t="s">
        <v>73</v>
      </c>
      <c r="G1715" s="166"/>
      <c r="H1715" s="250"/>
      <c r="I1715" s="246"/>
      <c r="J1715" s="250"/>
    </row>
    <row r="1716" spans="1:10" ht="28.2" customHeight="1" x14ac:dyDescent="0.3">
      <c r="A1716" s="142" t="s">
        <v>536</v>
      </c>
      <c r="B1716" s="235"/>
      <c r="C1716" s="235"/>
      <c r="D1716" s="148" t="s">
        <v>576</v>
      </c>
      <c r="E1716" s="248"/>
      <c r="F1716" s="117" t="s">
        <v>379</v>
      </c>
      <c r="G1716" s="166"/>
      <c r="H1716" s="250"/>
      <c r="I1716" s="246"/>
      <c r="J1716" s="250"/>
    </row>
    <row r="1717" spans="1:10" ht="15.6" customHeight="1" x14ac:dyDescent="0.3">
      <c r="A1717" s="142" t="s">
        <v>536</v>
      </c>
      <c r="B1717" s="235" t="s">
        <v>537</v>
      </c>
      <c r="C1717" s="235"/>
      <c r="D1717" s="148" t="s">
        <v>577</v>
      </c>
      <c r="E1717" s="248" t="s">
        <v>1094</v>
      </c>
      <c r="F1717" s="117" t="s">
        <v>556</v>
      </c>
      <c r="G1717" s="166"/>
      <c r="H1717" s="250" t="s">
        <v>41</v>
      </c>
      <c r="I1717" s="246"/>
      <c r="J1717" s="250" t="str">
        <f>IF(AND(H1717="Yes",I1717="Needs Action"),"Yes","No")</f>
        <v>No</v>
      </c>
    </row>
    <row r="1718" spans="1:10" ht="15.6" customHeight="1" x14ac:dyDescent="0.3">
      <c r="A1718" s="142" t="s">
        <v>536</v>
      </c>
      <c r="B1718" s="235"/>
      <c r="C1718" s="235"/>
      <c r="D1718" s="148" t="s">
        <v>577</v>
      </c>
      <c r="E1718" s="248"/>
      <c r="F1718" s="117" t="s">
        <v>88</v>
      </c>
      <c r="G1718" s="166"/>
      <c r="H1718" s="250"/>
      <c r="I1718" s="246"/>
      <c r="J1718" s="250"/>
    </row>
    <row r="1719" spans="1:10" ht="15.6" customHeight="1" x14ac:dyDescent="0.3">
      <c r="A1719" s="142" t="s">
        <v>536</v>
      </c>
      <c r="B1719" s="235"/>
      <c r="C1719" s="235"/>
      <c r="D1719" s="148" t="s">
        <v>577</v>
      </c>
      <c r="E1719" s="248"/>
      <c r="F1719" s="127" t="s">
        <v>515</v>
      </c>
      <c r="G1719" s="166"/>
      <c r="H1719" s="250"/>
      <c r="I1719" s="246"/>
      <c r="J1719" s="250"/>
    </row>
    <row r="1720" spans="1:10" ht="15.6" customHeight="1" x14ac:dyDescent="0.3">
      <c r="A1720" s="142" t="s">
        <v>536</v>
      </c>
      <c r="B1720" s="235"/>
      <c r="C1720" s="235"/>
      <c r="D1720" s="148" t="s">
        <v>577</v>
      </c>
      <c r="E1720" s="248"/>
      <c r="F1720" s="118" t="s">
        <v>42</v>
      </c>
      <c r="G1720" s="166"/>
      <c r="H1720" s="250"/>
      <c r="I1720" s="246"/>
      <c r="J1720" s="250"/>
    </row>
    <row r="1721" spans="1:10" ht="15.6" customHeight="1" x14ac:dyDescent="0.3">
      <c r="A1721" s="142" t="s">
        <v>536</v>
      </c>
      <c r="B1721" s="235" t="s">
        <v>537</v>
      </c>
      <c r="C1721" s="235"/>
      <c r="D1721" s="148" t="s">
        <v>578</v>
      </c>
      <c r="E1721" s="248" t="s">
        <v>1095</v>
      </c>
      <c r="F1721" s="117" t="s">
        <v>88</v>
      </c>
      <c r="G1721" s="166"/>
      <c r="H1721" s="250" t="s">
        <v>41</v>
      </c>
      <c r="I1721" s="246"/>
      <c r="J1721" s="250" t="str">
        <f>IF(AND(H1721="Yes",I1721="Needs Action"),"Yes","No")</f>
        <v>No</v>
      </c>
    </row>
    <row r="1722" spans="1:10" ht="15.6" customHeight="1" x14ac:dyDescent="0.3">
      <c r="A1722" s="142" t="s">
        <v>536</v>
      </c>
      <c r="B1722" s="235"/>
      <c r="C1722" s="235"/>
      <c r="D1722" s="148" t="s">
        <v>578</v>
      </c>
      <c r="E1722" s="248"/>
      <c r="F1722" s="117" t="s">
        <v>44</v>
      </c>
      <c r="G1722" s="166"/>
      <c r="H1722" s="250"/>
      <c r="I1722" s="246"/>
      <c r="J1722" s="250"/>
    </row>
    <row r="1723" spans="1:10" ht="15.6" customHeight="1" x14ac:dyDescent="0.3">
      <c r="A1723" s="142" t="s">
        <v>536</v>
      </c>
      <c r="B1723" s="235"/>
      <c r="C1723" s="235"/>
      <c r="D1723" s="148" t="s">
        <v>578</v>
      </c>
      <c r="E1723" s="248"/>
      <c r="F1723" s="117" t="s">
        <v>73</v>
      </c>
      <c r="G1723" s="166"/>
      <c r="H1723" s="250"/>
      <c r="I1723" s="246"/>
      <c r="J1723" s="250"/>
    </row>
    <row r="1724" spans="1:10" ht="15.6" customHeight="1" x14ac:dyDescent="0.3">
      <c r="A1724" s="142" t="s">
        <v>536</v>
      </c>
      <c r="B1724" s="235" t="s">
        <v>537</v>
      </c>
      <c r="C1724" s="235"/>
      <c r="D1724" s="148" t="s">
        <v>579</v>
      </c>
      <c r="E1724" s="248" t="s">
        <v>1096</v>
      </c>
      <c r="F1724" s="117" t="s">
        <v>84</v>
      </c>
      <c r="G1724" s="166"/>
      <c r="H1724" s="250" t="s">
        <v>41</v>
      </c>
      <c r="I1724" s="246"/>
      <c r="J1724" s="250" t="str">
        <f>IF(AND(H1724="Yes",I1724="Needs Action"),"Yes","No")</f>
        <v>No</v>
      </c>
    </row>
    <row r="1725" spans="1:10" ht="15.6" customHeight="1" x14ac:dyDescent="0.3">
      <c r="A1725" s="142" t="s">
        <v>536</v>
      </c>
      <c r="B1725" s="235"/>
      <c r="C1725" s="235"/>
      <c r="D1725" s="148" t="s">
        <v>579</v>
      </c>
      <c r="E1725" s="248"/>
      <c r="F1725" s="127" t="s">
        <v>515</v>
      </c>
      <c r="G1725" s="166"/>
      <c r="H1725" s="250"/>
      <c r="I1725" s="246"/>
      <c r="J1725" s="250"/>
    </row>
    <row r="1726" spans="1:10" ht="15.6" customHeight="1" x14ac:dyDescent="0.3">
      <c r="A1726" s="142" t="s">
        <v>536</v>
      </c>
      <c r="B1726" s="235"/>
      <c r="C1726" s="235"/>
      <c r="D1726" s="148" t="s">
        <v>579</v>
      </c>
      <c r="E1726" s="248"/>
      <c r="F1726" s="117" t="s">
        <v>88</v>
      </c>
      <c r="G1726" s="166"/>
      <c r="H1726" s="250"/>
      <c r="I1726" s="246"/>
      <c r="J1726" s="250"/>
    </row>
    <row r="1727" spans="1:10" ht="15.6" customHeight="1" x14ac:dyDescent="0.3">
      <c r="A1727" s="142" t="s">
        <v>536</v>
      </c>
      <c r="B1727" s="235" t="s">
        <v>537</v>
      </c>
      <c r="C1727" s="235"/>
      <c r="D1727" s="148" t="s">
        <v>580</v>
      </c>
      <c r="E1727" s="248" t="s">
        <v>1097</v>
      </c>
      <c r="F1727" s="117" t="s">
        <v>84</v>
      </c>
      <c r="G1727" s="166"/>
      <c r="H1727" s="250" t="s">
        <v>41</v>
      </c>
      <c r="I1727" s="246"/>
      <c r="J1727" s="250" t="str">
        <f>IF(AND(H1727="Yes",I1727="Needs Action"),"Yes","No")</f>
        <v>No</v>
      </c>
    </row>
    <row r="1728" spans="1:10" ht="15.6" customHeight="1" x14ac:dyDescent="0.3">
      <c r="A1728" s="142" t="s">
        <v>536</v>
      </c>
      <c r="B1728" s="235"/>
      <c r="C1728" s="235"/>
      <c r="D1728" s="148" t="s">
        <v>580</v>
      </c>
      <c r="E1728" s="248"/>
      <c r="F1728" s="117" t="s">
        <v>44</v>
      </c>
      <c r="G1728" s="166"/>
      <c r="H1728" s="250"/>
      <c r="I1728" s="246"/>
      <c r="J1728" s="250"/>
    </row>
    <row r="1729" spans="1:10" ht="15.6" customHeight="1" x14ac:dyDescent="0.3">
      <c r="A1729" s="142" t="s">
        <v>536</v>
      </c>
      <c r="B1729" s="235"/>
      <c r="C1729" s="235"/>
      <c r="D1729" s="148" t="s">
        <v>580</v>
      </c>
      <c r="E1729" s="248"/>
      <c r="F1729" s="117" t="s">
        <v>73</v>
      </c>
      <c r="G1729" s="166"/>
      <c r="H1729" s="250"/>
      <c r="I1729" s="246"/>
      <c r="J1729" s="250"/>
    </row>
    <row r="1730" spans="1:10" ht="15.6" customHeight="1" x14ac:dyDescent="0.3">
      <c r="A1730" s="142" t="s">
        <v>536</v>
      </c>
      <c r="B1730" s="235" t="s">
        <v>537</v>
      </c>
      <c r="C1730" s="235"/>
      <c r="D1730" s="148" t="s">
        <v>581</v>
      </c>
      <c r="E1730" s="248" t="s">
        <v>1098</v>
      </c>
      <c r="F1730" s="117" t="s">
        <v>73</v>
      </c>
      <c r="G1730" s="166"/>
      <c r="H1730" s="250" t="s">
        <v>41</v>
      </c>
      <c r="I1730" s="246"/>
      <c r="J1730" s="250" t="str">
        <f>IF(AND(H1730="Yes",I1730="Needs Action"),"Yes","No")</f>
        <v>No</v>
      </c>
    </row>
    <row r="1731" spans="1:10" ht="15.6" customHeight="1" x14ac:dyDescent="0.3">
      <c r="A1731" s="142" t="s">
        <v>536</v>
      </c>
      <c r="B1731" s="235"/>
      <c r="C1731" s="235"/>
      <c r="D1731" s="148" t="s">
        <v>581</v>
      </c>
      <c r="E1731" s="248"/>
      <c r="F1731" s="117" t="s">
        <v>84</v>
      </c>
      <c r="G1731" s="166"/>
      <c r="H1731" s="250"/>
      <c r="I1731" s="246"/>
      <c r="J1731" s="250"/>
    </row>
    <row r="1732" spans="1:10" ht="15.6" customHeight="1" x14ac:dyDescent="0.3">
      <c r="A1732" s="142" t="s">
        <v>536</v>
      </c>
      <c r="B1732" s="235"/>
      <c r="C1732" s="235"/>
      <c r="D1732" s="148" t="s">
        <v>581</v>
      </c>
      <c r="E1732" s="248"/>
      <c r="F1732" s="117" t="s">
        <v>44</v>
      </c>
      <c r="G1732" s="166"/>
      <c r="H1732" s="250"/>
      <c r="I1732" s="246"/>
      <c r="J1732" s="250"/>
    </row>
    <row r="1733" spans="1:10" ht="14.4" customHeight="1" x14ac:dyDescent="0.3">
      <c r="A1733" s="142" t="s">
        <v>536</v>
      </c>
      <c r="B1733" s="236"/>
      <c r="C1733" s="236"/>
      <c r="D1733" s="149"/>
      <c r="E1733" s="137"/>
      <c r="F1733" s="119"/>
      <c r="G1733" s="167"/>
      <c r="H1733" s="188"/>
      <c r="I1733" s="189"/>
      <c r="J1733" s="189"/>
    </row>
    <row r="1734" spans="1:10" s="5" customFormat="1" ht="14.4" customHeight="1" x14ac:dyDescent="0.3">
      <c r="A1734" s="142" t="s">
        <v>536</v>
      </c>
      <c r="B1734" s="236"/>
      <c r="C1734" s="236"/>
      <c r="D1734" s="148" t="s">
        <v>569</v>
      </c>
      <c r="E1734" s="247" t="s">
        <v>582</v>
      </c>
      <c r="F1734" s="244"/>
      <c r="G1734" s="243"/>
      <c r="H1734" s="190" t="s">
        <v>52</v>
      </c>
      <c r="I1734" s="191" t="e">
        <f>COUNTIF(I1693:I1732,"Exceeds")/COUNTA(I1693:I1732)</f>
        <v>#DIV/0!</v>
      </c>
      <c r="J1734" s="1"/>
    </row>
    <row r="1735" spans="1:10" s="5" customFormat="1" ht="14.4" customHeight="1" x14ac:dyDescent="0.3">
      <c r="A1735" s="142" t="s">
        <v>536</v>
      </c>
      <c r="B1735" s="236"/>
      <c r="C1735" s="236"/>
      <c r="D1735" s="148" t="s">
        <v>569</v>
      </c>
      <c r="E1735" s="247"/>
      <c r="F1735" s="244"/>
      <c r="G1735" s="243"/>
      <c r="H1735" s="190" t="s">
        <v>53</v>
      </c>
      <c r="I1735" s="191" t="e">
        <f>COUNTIF(I1693:I1732,"Meets")/COUNTA(I1693:I1732)</f>
        <v>#DIV/0!</v>
      </c>
      <c r="J1735" s="1"/>
    </row>
    <row r="1736" spans="1:10" s="5" customFormat="1" ht="14.4" customHeight="1" x14ac:dyDescent="0.3">
      <c r="A1736" s="142" t="s">
        <v>536</v>
      </c>
      <c r="B1736" s="236"/>
      <c r="C1736" s="236"/>
      <c r="D1736" s="148" t="s">
        <v>569</v>
      </c>
      <c r="E1736" s="247"/>
      <c r="F1736" s="244"/>
      <c r="G1736" s="243"/>
      <c r="H1736" s="190" t="s">
        <v>54</v>
      </c>
      <c r="I1736" s="191" t="e">
        <f>COUNTIF(I1693:I1732,"Needs Action")/COUNTA(I1693:I1732)</f>
        <v>#DIV/0!</v>
      </c>
      <c r="J1736" s="1"/>
    </row>
    <row r="1737" spans="1:10" s="5" customFormat="1" ht="14.4" customHeight="1" x14ac:dyDescent="0.3">
      <c r="A1737" s="142" t="s">
        <v>536</v>
      </c>
      <c r="B1737" s="236"/>
      <c r="C1737" s="236"/>
      <c r="D1737" s="148" t="s">
        <v>569</v>
      </c>
      <c r="E1737" s="247"/>
      <c r="F1737" s="244"/>
      <c r="G1737" s="243"/>
      <c r="H1737" s="190" t="s">
        <v>80</v>
      </c>
      <c r="I1737" s="192">
        <f>COUNTIF(J1693:J1732,"Yes")/COUNTA(J1693:J1732)</f>
        <v>0</v>
      </c>
      <c r="J1737" s="1"/>
    </row>
    <row r="1738" spans="1:10" s="5" customFormat="1" ht="14.4" customHeight="1" x14ac:dyDescent="0.3">
      <c r="A1738" s="142" t="s">
        <v>536</v>
      </c>
      <c r="B1738" s="236"/>
      <c r="C1738" s="236"/>
      <c r="D1738" s="148" t="s">
        <v>569</v>
      </c>
      <c r="E1738" s="247"/>
      <c r="F1738" s="244"/>
      <c r="G1738" s="243"/>
      <c r="H1738" s="190" t="s">
        <v>56</v>
      </c>
      <c r="I1738" s="192" t="e">
        <f>COUNTIF(I1693:I1732,"Not Applicable")/COUNTA(I1693:I1732)</f>
        <v>#DIV/0!</v>
      </c>
      <c r="J1738" s="1"/>
    </row>
    <row r="1739" spans="1:10" s="5" customFormat="1" ht="14.4" customHeight="1" x14ac:dyDescent="0.3">
      <c r="A1739" s="142" t="s">
        <v>536</v>
      </c>
      <c r="B1739" s="236"/>
      <c r="C1739" s="236"/>
      <c r="D1739" s="149"/>
      <c r="E1739" s="138"/>
      <c r="F1739" s="119"/>
      <c r="G1739" s="167"/>
      <c r="H1739" s="188"/>
      <c r="I1739" s="193"/>
      <c r="J1739" s="193"/>
    </row>
    <row r="1740" spans="1:10" s="5" customFormat="1" ht="82.2" customHeight="1" x14ac:dyDescent="0.3">
      <c r="A1740" s="142" t="s">
        <v>536</v>
      </c>
      <c r="B1740" s="236"/>
      <c r="C1740" s="236"/>
      <c r="D1740" s="148" t="s">
        <v>569</v>
      </c>
      <c r="E1740" s="247" t="s">
        <v>583</v>
      </c>
      <c r="F1740" s="125" t="s">
        <v>584</v>
      </c>
      <c r="G1740" s="168"/>
      <c r="H1740" s="194" t="s">
        <v>59</v>
      </c>
      <c r="I1740" s="1" t="e">
        <f>IF((I1734+I1735+I1738)&gt;=80%,"Yes","No")</f>
        <v>#DIV/0!</v>
      </c>
      <c r="J1740" s="1"/>
    </row>
    <row r="1741" spans="1:10" s="5" customFormat="1" ht="16.2" customHeight="1" x14ac:dyDescent="0.3">
      <c r="A1741" s="142" t="s">
        <v>536</v>
      </c>
      <c r="B1741" s="236"/>
      <c r="C1741" s="236"/>
      <c r="D1741" s="148" t="s">
        <v>569</v>
      </c>
      <c r="E1741" s="247"/>
      <c r="F1741" s="237"/>
      <c r="G1741" s="240"/>
      <c r="H1741" s="194" t="s">
        <v>61</v>
      </c>
      <c r="I1741" s="1" t="str">
        <f>IF(I1737&gt;0,"Yes","No")</f>
        <v>No</v>
      </c>
      <c r="J1741" s="1"/>
    </row>
    <row r="1742" spans="1:10" s="5" customFormat="1" ht="16.2" customHeight="1" x14ac:dyDescent="0.3">
      <c r="A1742" s="142" t="s">
        <v>536</v>
      </c>
      <c r="B1742" s="236"/>
      <c r="C1742" s="236"/>
      <c r="D1742" s="148" t="s">
        <v>569</v>
      </c>
      <c r="E1742" s="247"/>
      <c r="F1742" s="238"/>
      <c r="G1742" s="241"/>
      <c r="H1742" s="194" t="s">
        <v>63</v>
      </c>
      <c r="I1742" s="1" t="e">
        <f>IF(AND(I1740="Yes", I1741="No"), "Yes", "No")</f>
        <v>#DIV/0!</v>
      </c>
      <c r="J1742" s="1"/>
    </row>
    <row r="1743" spans="1:10" s="5" customFormat="1" ht="16.2" customHeight="1" x14ac:dyDescent="0.3">
      <c r="A1743" s="142" t="s">
        <v>536</v>
      </c>
      <c r="B1743" s="236"/>
      <c r="C1743" s="236"/>
      <c r="D1743" s="148" t="s">
        <v>569</v>
      </c>
      <c r="E1743" s="247"/>
      <c r="F1743" s="238"/>
      <c r="G1743" s="241"/>
      <c r="H1743" s="194" t="s">
        <v>65</v>
      </c>
      <c r="I1743" s="1" t="e">
        <f>IF(I1738=100%, "Not Applicable","Applicable")</f>
        <v>#DIV/0!</v>
      </c>
      <c r="J1743" s="1"/>
    </row>
    <row r="1744" spans="1:10" s="5" customFormat="1" ht="16.2" customHeight="1" x14ac:dyDescent="0.3">
      <c r="A1744" s="142" t="s">
        <v>536</v>
      </c>
      <c r="B1744" s="236"/>
      <c r="C1744" s="236"/>
      <c r="D1744" s="148" t="s">
        <v>569</v>
      </c>
      <c r="E1744" s="247"/>
      <c r="F1744" s="239"/>
      <c r="G1744" s="242"/>
      <c r="H1744" s="194" t="s">
        <v>67</v>
      </c>
      <c r="I1744" s="1" t="e">
        <f>(IF(I1743="Not Applicable","Not Applicable",(IF(AND(I1742="Yes",I1743="Applicable"),"Present","Not Present"))))</f>
        <v>#DIV/0!</v>
      </c>
      <c r="J1744" s="1"/>
    </row>
    <row r="1745" spans="1:10" x14ac:dyDescent="0.3">
      <c r="A1745" s="142" t="s">
        <v>536</v>
      </c>
      <c r="B1745" s="236"/>
      <c r="C1745" s="236"/>
      <c r="D1745" s="149"/>
      <c r="E1745" s="138"/>
      <c r="F1745" s="119"/>
      <c r="G1745" s="167"/>
      <c r="H1745" s="196"/>
      <c r="I1745" s="195"/>
      <c r="J1745" s="189"/>
    </row>
    <row r="1746" spans="1:10" ht="15.6" customHeight="1" x14ac:dyDescent="0.3">
      <c r="A1746" s="142" t="s">
        <v>536</v>
      </c>
      <c r="B1746" s="145" t="s">
        <v>537</v>
      </c>
      <c r="C1746" s="145"/>
      <c r="D1746" s="146" t="s">
        <v>585</v>
      </c>
      <c r="E1746" s="135" t="s">
        <v>1099</v>
      </c>
      <c r="F1746" s="116" t="s">
        <v>29</v>
      </c>
      <c r="G1746" s="165"/>
      <c r="H1746" s="184"/>
      <c r="I1746" s="185"/>
      <c r="J1746" s="185"/>
    </row>
    <row r="1747" spans="1:10" ht="22.8" customHeight="1" x14ac:dyDescent="0.3">
      <c r="A1747" s="142" t="s">
        <v>536</v>
      </c>
      <c r="B1747" s="235" t="s">
        <v>537</v>
      </c>
      <c r="C1747" s="235"/>
      <c r="D1747" s="148" t="s">
        <v>586</v>
      </c>
      <c r="E1747" s="248" t="s">
        <v>1100</v>
      </c>
      <c r="F1747" s="117" t="s">
        <v>88</v>
      </c>
      <c r="G1747" s="166"/>
      <c r="H1747" s="250" t="s">
        <v>41</v>
      </c>
      <c r="I1747" s="246"/>
      <c r="J1747" s="250" t="str">
        <f>IF(AND(H1747="Yes",I1747="Needs Action"),"Yes","No")</f>
        <v>No</v>
      </c>
    </row>
    <row r="1748" spans="1:10" ht="22.8" customHeight="1" x14ac:dyDescent="0.3">
      <c r="A1748" s="142" t="s">
        <v>536</v>
      </c>
      <c r="B1748" s="235"/>
      <c r="C1748" s="235"/>
      <c r="D1748" s="148" t="s">
        <v>586</v>
      </c>
      <c r="E1748" s="248"/>
      <c r="F1748" s="117" t="s">
        <v>44</v>
      </c>
      <c r="G1748" s="166"/>
      <c r="H1748" s="250"/>
      <c r="I1748" s="246"/>
      <c r="J1748" s="250"/>
    </row>
    <row r="1749" spans="1:10" ht="15.6" customHeight="1" x14ac:dyDescent="0.3">
      <c r="A1749" s="142" t="s">
        <v>536</v>
      </c>
      <c r="B1749" s="235" t="s">
        <v>537</v>
      </c>
      <c r="C1749" s="235"/>
      <c r="D1749" s="148" t="s">
        <v>587</v>
      </c>
      <c r="E1749" s="248" t="s">
        <v>1101</v>
      </c>
      <c r="F1749" s="117" t="s">
        <v>88</v>
      </c>
      <c r="G1749" s="166"/>
      <c r="H1749" s="250" t="s">
        <v>41</v>
      </c>
      <c r="I1749" s="246"/>
      <c r="J1749" s="250" t="str">
        <f>IF(AND(H1749="Yes",I1749="Needs Action"),"Yes","No")</f>
        <v>No</v>
      </c>
    </row>
    <row r="1750" spans="1:10" ht="15.6" customHeight="1" x14ac:dyDescent="0.3">
      <c r="A1750" s="142" t="s">
        <v>536</v>
      </c>
      <c r="B1750" s="235"/>
      <c r="C1750" s="235"/>
      <c r="D1750" s="148" t="s">
        <v>587</v>
      </c>
      <c r="E1750" s="248"/>
      <c r="F1750" s="117" t="s">
        <v>44</v>
      </c>
      <c r="G1750" s="166"/>
      <c r="H1750" s="250"/>
      <c r="I1750" s="246"/>
      <c r="J1750" s="250"/>
    </row>
    <row r="1751" spans="1:10" ht="15.6" customHeight="1" x14ac:dyDescent="0.3">
      <c r="A1751" s="142" t="s">
        <v>536</v>
      </c>
      <c r="B1751" s="235"/>
      <c r="C1751" s="235"/>
      <c r="D1751" s="148" t="s">
        <v>587</v>
      </c>
      <c r="E1751" s="248"/>
      <c r="F1751" s="117" t="s">
        <v>73</v>
      </c>
      <c r="G1751" s="166"/>
      <c r="H1751" s="250"/>
      <c r="I1751" s="246"/>
      <c r="J1751" s="250"/>
    </row>
    <row r="1752" spans="1:10" ht="15.6" customHeight="1" x14ac:dyDescent="0.3">
      <c r="A1752" s="142" t="s">
        <v>536</v>
      </c>
      <c r="B1752" s="235" t="s">
        <v>537</v>
      </c>
      <c r="C1752" s="235"/>
      <c r="D1752" s="148" t="s">
        <v>588</v>
      </c>
      <c r="E1752" s="248" t="s">
        <v>1102</v>
      </c>
      <c r="F1752" s="117" t="s">
        <v>88</v>
      </c>
      <c r="G1752" s="166"/>
      <c r="H1752" s="250" t="s">
        <v>41</v>
      </c>
      <c r="I1752" s="246"/>
      <c r="J1752" s="250" t="str">
        <f>IF(AND(H1752="Yes",I1752="Needs Action"),"Yes","No")</f>
        <v>No</v>
      </c>
    </row>
    <row r="1753" spans="1:10" ht="15.6" customHeight="1" x14ac:dyDescent="0.3">
      <c r="A1753" s="142" t="s">
        <v>536</v>
      </c>
      <c r="B1753" s="235"/>
      <c r="C1753" s="235"/>
      <c r="D1753" s="148" t="s">
        <v>588</v>
      </c>
      <c r="E1753" s="248"/>
      <c r="F1753" s="117" t="s">
        <v>44</v>
      </c>
      <c r="G1753" s="166"/>
      <c r="H1753" s="250"/>
      <c r="I1753" s="246"/>
      <c r="J1753" s="250"/>
    </row>
    <row r="1754" spans="1:10" ht="15.6" customHeight="1" x14ac:dyDescent="0.3">
      <c r="A1754" s="142" t="s">
        <v>536</v>
      </c>
      <c r="B1754" s="235"/>
      <c r="C1754" s="235"/>
      <c r="D1754" s="148" t="s">
        <v>588</v>
      </c>
      <c r="E1754" s="248"/>
      <c r="F1754" s="117" t="s">
        <v>88</v>
      </c>
      <c r="G1754" s="166"/>
      <c r="H1754" s="250"/>
      <c r="I1754" s="246"/>
      <c r="J1754" s="250"/>
    </row>
    <row r="1755" spans="1:10" ht="15.6" customHeight="1" x14ac:dyDescent="0.3">
      <c r="A1755" s="142" t="s">
        <v>536</v>
      </c>
      <c r="B1755" s="235"/>
      <c r="C1755" s="235"/>
      <c r="D1755" s="148" t="s">
        <v>588</v>
      </c>
      <c r="E1755" s="248"/>
      <c r="F1755" s="117" t="s">
        <v>73</v>
      </c>
      <c r="G1755" s="166"/>
      <c r="H1755" s="250"/>
      <c r="I1755" s="246"/>
      <c r="J1755" s="250"/>
    </row>
    <row r="1756" spans="1:10" ht="42.6" customHeight="1" x14ac:dyDescent="0.3">
      <c r="A1756" s="142" t="s">
        <v>536</v>
      </c>
      <c r="B1756" s="147" t="s">
        <v>537</v>
      </c>
      <c r="C1756" s="147"/>
      <c r="D1756" s="148" t="s">
        <v>589</v>
      </c>
      <c r="E1756" s="136" t="s">
        <v>1103</v>
      </c>
      <c r="F1756" s="117" t="s">
        <v>84</v>
      </c>
      <c r="G1756" s="166"/>
      <c r="H1756" s="186" t="s">
        <v>41</v>
      </c>
      <c r="I1756" s="187"/>
      <c r="J1756" s="186" t="str">
        <f>IF(AND(H1756="Yes",I1756="Needs Action"),"Yes","No")</f>
        <v>No</v>
      </c>
    </row>
    <row r="1757" spans="1:10" ht="15.6" customHeight="1" x14ac:dyDescent="0.3">
      <c r="A1757" s="142" t="s">
        <v>536</v>
      </c>
      <c r="B1757" s="235" t="s">
        <v>537</v>
      </c>
      <c r="C1757" s="235"/>
      <c r="D1757" s="148" t="s">
        <v>590</v>
      </c>
      <c r="E1757" s="248" t="s">
        <v>1104</v>
      </c>
      <c r="F1757" s="117" t="s">
        <v>73</v>
      </c>
      <c r="G1757" s="166"/>
      <c r="H1757" s="250" t="s">
        <v>41</v>
      </c>
      <c r="I1757" s="246"/>
      <c r="J1757" s="250" t="str">
        <f>IF(AND(H1757="Yes",I1757="Needs Action"),"Yes","No")</f>
        <v>No</v>
      </c>
    </row>
    <row r="1758" spans="1:10" ht="15.6" customHeight="1" x14ac:dyDescent="0.3">
      <c r="A1758" s="142" t="s">
        <v>536</v>
      </c>
      <c r="B1758" s="235"/>
      <c r="C1758" s="235"/>
      <c r="D1758" s="148" t="s">
        <v>590</v>
      </c>
      <c r="E1758" s="248"/>
      <c r="F1758" s="117" t="s">
        <v>88</v>
      </c>
      <c r="G1758" s="166"/>
      <c r="H1758" s="250"/>
      <c r="I1758" s="246"/>
      <c r="J1758" s="250"/>
    </row>
    <row r="1759" spans="1:10" ht="14.4" customHeight="1" x14ac:dyDescent="0.3">
      <c r="A1759" s="142" t="s">
        <v>536</v>
      </c>
      <c r="B1759" s="236"/>
      <c r="C1759" s="236"/>
      <c r="D1759" s="149"/>
      <c r="E1759" s="137"/>
      <c r="F1759" s="119"/>
      <c r="G1759" s="167"/>
      <c r="H1759" s="188"/>
      <c r="I1759" s="189"/>
      <c r="J1759" s="189"/>
    </row>
    <row r="1760" spans="1:10" s="5" customFormat="1" ht="14.4" customHeight="1" x14ac:dyDescent="0.3">
      <c r="A1760" s="142" t="s">
        <v>536</v>
      </c>
      <c r="B1760" s="236"/>
      <c r="C1760" s="236"/>
      <c r="D1760" s="148" t="s">
        <v>585</v>
      </c>
      <c r="E1760" s="247" t="s">
        <v>591</v>
      </c>
      <c r="F1760" s="244"/>
      <c r="G1760" s="243"/>
      <c r="H1760" s="190" t="s">
        <v>52</v>
      </c>
      <c r="I1760" s="191" t="e">
        <f>COUNTIF(I1747:I1758,"Exceeds")/COUNTA(I1747:I1758)</f>
        <v>#DIV/0!</v>
      </c>
      <c r="J1760" s="1"/>
    </row>
    <row r="1761" spans="1:10" s="5" customFormat="1" ht="14.4" customHeight="1" x14ac:dyDescent="0.3">
      <c r="A1761" s="142" t="s">
        <v>536</v>
      </c>
      <c r="B1761" s="236"/>
      <c r="C1761" s="236"/>
      <c r="D1761" s="148" t="s">
        <v>585</v>
      </c>
      <c r="E1761" s="247"/>
      <c r="F1761" s="244"/>
      <c r="G1761" s="243"/>
      <c r="H1761" s="190" t="s">
        <v>53</v>
      </c>
      <c r="I1761" s="191" t="e">
        <f>COUNTIF(I1747:I1758,"Meets")/COUNTA(I1747:I1758)</f>
        <v>#DIV/0!</v>
      </c>
      <c r="J1761" s="1"/>
    </row>
    <row r="1762" spans="1:10" s="5" customFormat="1" ht="14.4" customHeight="1" x14ac:dyDescent="0.3">
      <c r="A1762" s="142" t="s">
        <v>536</v>
      </c>
      <c r="B1762" s="236"/>
      <c r="C1762" s="236"/>
      <c r="D1762" s="148" t="s">
        <v>585</v>
      </c>
      <c r="E1762" s="247"/>
      <c r="F1762" s="244"/>
      <c r="G1762" s="243"/>
      <c r="H1762" s="190" t="s">
        <v>54</v>
      </c>
      <c r="I1762" s="191" t="e">
        <f>COUNTIF(I1747:I1758,"Needs Action")/COUNTA(I1747:I1758)</f>
        <v>#DIV/0!</v>
      </c>
      <c r="J1762" s="1"/>
    </row>
    <row r="1763" spans="1:10" s="5" customFormat="1" ht="14.4" customHeight="1" x14ac:dyDescent="0.3">
      <c r="A1763" s="142" t="s">
        <v>536</v>
      </c>
      <c r="B1763" s="236"/>
      <c r="C1763" s="236"/>
      <c r="D1763" s="148" t="s">
        <v>585</v>
      </c>
      <c r="E1763" s="247"/>
      <c r="F1763" s="244"/>
      <c r="G1763" s="243"/>
      <c r="H1763" s="190" t="s">
        <v>80</v>
      </c>
      <c r="I1763" s="192">
        <f>COUNTIF(J1747:J1758,"Yes")/COUNTA(J1747:J1758)</f>
        <v>0</v>
      </c>
      <c r="J1763" s="1"/>
    </row>
    <row r="1764" spans="1:10" s="5" customFormat="1" ht="14.4" customHeight="1" x14ac:dyDescent="0.3">
      <c r="A1764" s="142" t="s">
        <v>536</v>
      </c>
      <c r="B1764" s="236"/>
      <c r="C1764" s="236"/>
      <c r="D1764" s="148" t="s">
        <v>585</v>
      </c>
      <c r="E1764" s="247"/>
      <c r="F1764" s="244"/>
      <c r="G1764" s="243"/>
      <c r="H1764" s="190" t="s">
        <v>56</v>
      </c>
      <c r="I1764" s="192" t="e">
        <f>COUNTIF(I1747:I1758,"Not Applicable")/COUNTA(I1747:I1758)</f>
        <v>#DIV/0!</v>
      </c>
      <c r="J1764" s="1"/>
    </row>
    <row r="1765" spans="1:10" s="5" customFormat="1" ht="14.4" customHeight="1" x14ac:dyDescent="0.3">
      <c r="A1765" s="142" t="s">
        <v>536</v>
      </c>
      <c r="B1765" s="236"/>
      <c r="C1765" s="236"/>
      <c r="D1765" s="149"/>
      <c r="E1765" s="138"/>
      <c r="F1765" s="119"/>
      <c r="G1765" s="167"/>
      <c r="H1765" s="188"/>
      <c r="I1765" s="193"/>
      <c r="J1765" s="193"/>
    </row>
    <row r="1766" spans="1:10" s="5" customFormat="1" ht="79.95" customHeight="1" x14ac:dyDescent="0.3">
      <c r="A1766" s="142" t="s">
        <v>536</v>
      </c>
      <c r="B1766" s="236"/>
      <c r="C1766" s="236"/>
      <c r="D1766" s="148" t="s">
        <v>585</v>
      </c>
      <c r="E1766" s="247" t="s">
        <v>592</v>
      </c>
      <c r="F1766" s="125" t="s">
        <v>593</v>
      </c>
      <c r="G1766" s="168"/>
      <c r="H1766" s="194" t="s">
        <v>59</v>
      </c>
      <c r="I1766" s="1" t="e">
        <f>IF((I1760+I1761+I1764)&gt;=80%,"Yes","No")</f>
        <v>#DIV/0!</v>
      </c>
      <c r="J1766" s="1"/>
    </row>
    <row r="1767" spans="1:10" s="5" customFormat="1" ht="16.2" customHeight="1" x14ac:dyDescent="0.3">
      <c r="A1767" s="142" t="s">
        <v>536</v>
      </c>
      <c r="B1767" s="236"/>
      <c r="C1767" s="236"/>
      <c r="D1767" s="148" t="s">
        <v>585</v>
      </c>
      <c r="E1767" s="247"/>
      <c r="F1767" s="129"/>
      <c r="G1767" s="178"/>
      <c r="H1767" s="194" t="s">
        <v>61</v>
      </c>
      <c r="I1767" s="1" t="str">
        <f>IF(I1763&gt;0,"Yes","No")</f>
        <v>No</v>
      </c>
      <c r="J1767" s="1"/>
    </row>
    <row r="1768" spans="1:10" s="5" customFormat="1" ht="16.2" customHeight="1" x14ac:dyDescent="0.3">
      <c r="A1768" s="142" t="s">
        <v>536</v>
      </c>
      <c r="B1768" s="236"/>
      <c r="C1768" s="236"/>
      <c r="D1768" s="148" t="s">
        <v>585</v>
      </c>
      <c r="E1768" s="247"/>
      <c r="F1768" s="130"/>
      <c r="G1768" s="179"/>
      <c r="H1768" s="194" t="s">
        <v>63</v>
      </c>
      <c r="I1768" s="1" t="e">
        <f>IF(AND(I1766="Yes", I1767="No"), "Yes", "No")</f>
        <v>#DIV/0!</v>
      </c>
      <c r="J1768" s="1"/>
    </row>
    <row r="1769" spans="1:10" s="5" customFormat="1" ht="16.2" customHeight="1" x14ac:dyDescent="0.3">
      <c r="A1769" s="142" t="s">
        <v>536</v>
      </c>
      <c r="B1769" s="236"/>
      <c r="C1769" s="236"/>
      <c r="D1769" s="148" t="s">
        <v>585</v>
      </c>
      <c r="E1769" s="247"/>
      <c r="F1769" s="130"/>
      <c r="G1769" s="179"/>
      <c r="H1769" s="194" t="s">
        <v>65</v>
      </c>
      <c r="I1769" s="1" t="e">
        <f>IF(I1764=100%, "Not Applicable","Applicable")</f>
        <v>#DIV/0!</v>
      </c>
      <c r="J1769" s="1"/>
    </row>
    <row r="1770" spans="1:10" s="5" customFormat="1" ht="16.2" customHeight="1" x14ac:dyDescent="0.3">
      <c r="A1770" s="142" t="s">
        <v>536</v>
      </c>
      <c r="B1770" s="236"/>
      <c r="C1770" s="236"/>
      <c r="D1770" s="148" t="s">
        <v>585</v>
      </c>
      <c r="E1770" s="247"/>
      <c r="F1770" s="131"/>
      <c r="G1770" s="180"/>
      <c r="H1770" s="194" t="s">
        <v>67</v>
      </c>
      <c r="I1770" s="1" t="e">
        <f>(IF(I1769="Not Applicable","Not Applicable",(IF(AND(I1768="Yes",I1769="Applicable"),"Present","Not Present"))))</f>
        <v>#DIV/0!</v>
      </c>
      <c r="J1770" s="1"/>
    </row>
    <row r="1771" spans="1:10" ht="15.6" customHeight="1" x14ac:dyDescent="0.3">
      <c r="A1771" s="142" t="s">
        <v>536</v>
      </c>
      <c r="B1771" s="236"/>
      <c r="C1771" s="236"/>
      <c r="D1771" s="149"/>
      <c r="E1771" s="138"/>
      <c r="F1771" s="119"/>
      <c r="G1771" s="167"/>
      <c r="H1771" s="196"/>
      <c r="I1771" s="195"/>
      <c r="J1771" s="189"/>
    </row>
    <row r="1772" spans="1:10" ht="27.6" x14ac:dyDescent="0.3">
      <c r="A1772" s="142" t="s">
        <v>536</v>
      </c>
      <c r="B1772" s="145" t="s">
        <v>537</v>
      </c>
      <c r="C1772" s="145"/>
      <c r="D1772" s="146" t="s">
        <v>594</v>
      </c>
      <c r="E1772" s="135" t="s">
        <v>1105</v>
      </c>
      <c r="F1772" s="116" t="s">
        <v>29</v>
      </c>
      <c r="G1772" s="170"/>
      <c r="H1772" s="184"/>
      <c r="I1772" s="185"/>
      <c r="J1772" s="185"/>
    </row>
    <row r="1773" spans="1:10" ht="15.6" customHeight="1" x14ac:dyDescent="0.3">
      <c r="A1773" s="142" t="s">
        <v>536</v>
      </c>
      <c r="B1773" s="235" t="s">
        <v>537</v>
      </c>
      <c r="C1773" s="235"/>
      <c r="D1773" s="148" t="s">
        <v>595</v>
      </c>
      <c r="E1773" s="248" t="s">
        <v>1106</v>
      </c>
      <c r="F1773" s="117" t="s">
        <v>596</v>
      </c>
      <c r="G1773" s="166"/>
      <c r="H1773" s="250" t="s">
        <v>41</v>
      </c>
      <c r="I1773" s="246"/>
      <c r="J1773" s="250" t="str">
        <f>IF(AND(H1773="Yes",I1773="Needs Action"),"Yes","No")</f>
        <v>No</v>
      </c>
    </row>
    <row r="1774" spans="1:10" ht="15.6" customHeight="1" x14ac:dyDescent="0.3">
      <c r="A1774" s="142" t="s">
        <v>536</v>
      </c>
      <c r="B1774" s="235"/>
      <c r="C1774" s="235"/>
      <c r="D1774" s="148" t="s">
        <v>595</v>
      </c>
      <c r="E1774" s="248"/>
      <c r="F1774" s="117" t="s">
        <v>84</v>
      </c>
      <c r="G1774" s="166"/>
      <c r="H1774" s="250"/>
      <c r="I1774" s="246"/>
      <c r="J1774" s="250"/>
    </row>
    <row r="1775" spans="1:10" ht="32.4" customHeight="1" x14ac:dyDescent="0.3">
      <c r="A1775" s="142" t="s">
        <v>536</v>
      </c>
      <c r="B1775" s="235" t="s">
        <v>537</v>
      </c>
      <c r="C1775" s="235"/>
      <c r="D1775" s="148" t="s">
        <v>597</v>
      </c>
      <c r="E1775" s="248" t="s">
        <v>1107</v>
      </c>
      <c r="F1775" s="117" t="s">
        <v>596</v>
      </c>
      <c r="G1775" s="166"/>
      <c r="H1775" s="250" t="s">
        <v>41</v>
      </c>
      <c r="I1775" s="246"/>
      <c r="J1775" s="250" t="str">
        <f>IF(AND(H1775="Yes",I1775="Needs Action"),"Yes","No")</f>
        <v>No</v>
      </c>
    </row>
    <row r="1776" spans="1:10" ht="32.4" customHeight="1" x14ac:dyDescent="0.3">
      <c r="A1776" s="142" t="s">
        <v>536</v>
      </c>
      <c r="B1776" s="235"/>
      <c r="C1776" s="235"/>
      <c r="D1776" s="148" t="s">
        <v>597</v>
      </c>
      <c r="E1776" s="248"/>
      <c r="F1776" s="117" t="s">
        <v>84</v>
      </c>
      <c r="G1776" s="166"/>
      <c r="H1776" s="250"/>
      <c r="I1776" s="246"/>
      <c r="J1776" s="250"/>
    </row>
    <row r="1777" spans="1:10" ht="15.6" customHeight="1" x14ac:dyDescent="0.3">
      <c r="A1777" s="142" t="s">
        <v>536</v>
      </c>
      <c r="B1777" s="235" t="s">
        <v>537</v>
      </c>
      <c r="C1777" s="235"/>
      <c r="D1777" s="148" t="s">
        <v>598</v>
      </c>
      <c r="E1777" s="248" t="s">
        <v>1108</v>
      </c>
      <c r="F1777" s="117" t="s">
        <v>596</v>
      </c>
      <c r="G1777" s="166"/>
      <c r="H1777" s="250" t="s">
        <v>41</v>
      </c>
      <c r="I1777" s="246"/>
      <c r="J1777" s="250" t="str">
        <f>IF(AND(H1777="Yes",I1777="Needs Action"),"Yes","No")</f>
        <v>No</v>
      </c>
    </row>
    <row r="1778" spans="1:10" ht="15.6" customHeight="1" x14ac:dyDescent="0.3">
      <c r="A1778" s="142" t="s">
        <v>536</v>
      </c>
      <c r="B1778" s="235"/>
      <c r="C1778" s="235"/>
      <c r="D1778" s="148" t="s">
        <v>598</v>
      </c>
      <c r="E1778" s="248"/>
      <c r="F1778" s="117" t="s">
        <v>88</v>
      </c>
      <c r="G1778" s="166"/>
      <c r="H1778" s="250"/>
      <c r="I1778" s="246"/>
      <c r="J1778" s="250"/>
    </row>
    <row r="1779" spans="1:10" ht="15.6" customHeight="1" x14ac:dyDescent="0.3">
      <c r="A1779" s="142" t="s">
        <v>536</v>
      </c>
      <c r="B1779" s="235"/>
      <c r="C1779" s="235"/>
      <c r="D1779" s="148" t="s">
        <v>598</v>
      </c>
      <c r="E1779" s="248"/>
      <c r="F1779" s="117" t="s">
        <v>84</v>
      </c>
      <c r="G1779" s="166"/>
      <c r="H1779" s="250"/>
      <c r="I1779" s="246"/>
      <c r="J1779" s="250"/>
    </row>
    <row r="1780" spans="1:10" ht="14.4" customHeight="1" x14ac:dyDescent="0.3">
      <c r="A1780" s="142" t="s">
        <v>536</v>
      </c>
      <c r="B1780" s="236"/>
      <c r="C1780" s="236"/>
      <c r="D1780" s="149"/>
      <c r="E1780" s="137"/>
      <c r="F1780" s="119"/>
      <c r="G1780" s="167"/>
      <c r="H1780" s="188"/>
      <c r="I1780" s="189"/>
      <c r="J1780" s="189"/>
    </row>
    <row r="1781" spans="1:10" s="5" customFormat="1" ht="14.4" customHeight="1" x14ac:dyDescent="0.3">
      <c r="A1781" s="142" t="s">
        <v>536</v>
      </c>
      <c r="B1781" s="236"/>
      <c r="C1781" s="236"/>
      <c r="D1781" s="148" t="s">
        <v>594</v>
      </c>
      <c r="E1781" s="247" t="s">
        <v>599</v>
      </c>
      <c r="F1781" s="237"/>
      <c r="G1781" s="240"/>
      <c r="H1781" s="190" t="s">
        <v>52</v>
      </c>
      <c r="I1781" s="191" t="e">
        <f>COUNTIF(I1773:I1779,"Exceeds")/COUNTA(I1773:I1779)</f>
        <v>#DIV/0!</v>
      </c>
      <c r="J1781" s="1"/>
    </row>
    <row r="1782" spans="1:10" s="5" customFormat="1" ht="14.4" customHeight="1" x14ac:dyDescent="0.3">
      <c r="A1782" s="142" t="s">
        <v>536</v>
      </c>
      <c r="B1782" s="236"/>
      <c r="C1782" s="236"/>
      <c r="D1782" s="148" t="s">
        <v>594</v>
      </c>
      <c r="E1782" s="247"/>
      <c r="F1782" s="238"/>
      <c r="G1782" s="241"/>
      <c r="H1782" s="190" t="s">
        <v>53</v>
      </c>
      <c r="I1782" s="191" t="e">
        <f>COUNTIF(I1773:I1779,"Meets")/COUNTA(I1773:I1779)</f>
        <v>#DIV/0!</v>
      </c>
      <c r="J1782" s="1"/>
    </row>
    <row r="1783" spans="1:10" s="5" customFormat="1" ht="14.4" customHeight="1" x14ac:dyDescent="0.3">
      <c r="A1783" s="142" t="s">
        <v>536</v>
      </c>
      <c r="B1783" s="236"/>
      <c r="C1783" s="236"/>
      <c r="D1783" s="148" t="s">
        <v>594</v>
      </c>
      <c r="E1783" s="247"/>
      <c r="F1783" s="238"/>
      <c r="G1783" s="241"/>
      <c r="H1783" s="190" t="s">
        <v>54</v>
      </c>
      <c r="I1783" s="191" t="e">
        <f>COUNTIF(I1773:I1779,"Needs Action")/COUNTA(I1773:I1779)</f>
        <v>#DIV/0!</v>
      </c>
      <c r="J1783" s="1"/>
    </row>
    <row r="1784" spans="1:10" s="5" customFormat="1" ht="14.4" customHeight="1" x14ac:dyDescent="0.3">
      <c r="A1784" s="142" t="s">
        <v>536</v>
      </c>
      <c r="B1784" s="236"/>
      <c r="C1784" s="236"/>
      <c r="D1784" s="148" t="s">
        <v>594</v>
      </c>
      <c r="E1784" s="247"/>
      <c r="F1784" s="238"/>
      <c r="G1784" s="241"/>
      <c r="H1784" s="190" t="s">
        <v>80</v>
      </c>
      <c r="I1784" s="192">
        <f>COUNTIF(J1773:J1779,"Yes")/COUNTA(J1773:J1779)</f>
        <v>0</v>
      </c>
      <c r="J1784" s="1"/>
    </row>
    <row r="1785" spans="1:10" s="5" customFormat="1" ht="14.4" customHeight="1" x14ac:dyDescent="0.3">
      <c r="A1785" s="142" t="s">
        <v>536</v>
      </c>
      <c r="B1785" s="236"/>
      <c r="C1785" s="236"/>
      <c r="D1785" s="148" t="s">
        <v>594</v>
      </c>
      <c r="E1785" s="247"/>
      <c r="F1785" s="239"/>
      <c r="G1785" s="242"/>
      <c r="H1785" s="190" t="s">
        <v>56</v>
      </c>
      <c r="I1785" s="192" t="e">
        <f>COUNTIF(I1773:I1779,"Not Applicable")/COUNTA(I1773:I1779)</f>
        <v>#DIV/0!</v>
      </c>
      <c r="J1785" s="1"/>
    </row>
    <row r="1786" spans="1:10" s="5" customFormat="1" ht="14.4" customHeight="1" x14ac:dyDescent="0.3">
      <c r="A1786" s="142" t="s">
        <v>536</v>
      </c>
      <c r="B1786" s="236"/>
      <c r="C1786" s="236"/>
      <c r="D1786" s="149"/>
      <c r="E1786" s="138"/>
      <c r="F1786" s="119"/>
      <c r="G1786" s="167"/>
      <c r="H1786" s="188"/>
      <c r="I1786" s="193"/>
      <c r="J1786" s="193"/>
    </row>
    <row r="1787" spans="1:10" s="5" customFormat="1" ht="82.2" customHeight="1" x14ac:dyDescent="0.3">
      <c r="A1787" s="142" t="s">
        <v>536</v>
      </c>
      <c r="B1787" s="236"/>
      <c r="C1787" s="236"/>
      <c r="D1787" s="148" t="s">
        <v>594</v>
      </c>
      <c r="E1787" s="247" t="s">
        <v>600</v>
      </c>
      <c r="F1787" s="125" t="s">
        <v>601</v>
      </c>
      <c r="G1787" s="168"/>
      <c r="H1787" s="194" t="s">
        <v>59</v>
      </c>
      <c r="I1787" s="1" t="e">
        <f>IF((I1781+I1782+I1785)&gt;=80%,"Yes","No")</f>
        <v>#DIV/0!</v>
      </c>
      <c r="J1787" s="1"/>
    </row>
    <row r="1788" spans="1:10" s="5" customFormat="1" ht="16.2" customHeight="1" x14ac:dyDescent="0.3">
      <c r="A1788" s="142" t="s">
        <v>536</v>
      </c>
      <c r="B1788" s="236"/>
      <c r="C1788" s="236"/>
      <c r="D1788" s="148" t="s">
        <v>594</v>
      </c>
      <c r="E1788" s="247"/>
      <c r="F1788" s="237"/>
      <c r="G1788" s="240"/>
      <c r="H1788" s="194" t="s">
        <v>61</v>
      </c>
      <c r="I1788" s="1" t="str">
        <f>IF(I1784&gt;0,"Yes","No")</f>
        <v>No</v>
      </c>
      <c r="J1788" s="1"/>
    </row>
    <row r="1789" spans="1:10" s="5" customFormat="1" ht="16.2" customHeight="1" x14ac:dyDescent="0.3">
      <c r="A1789" s="142" t="s">
        <v>536</v>
      </c>
      <c r="B1789" s="236"/>
      <c r="C1789" s="236"/>
      <c r="D1789" s="148" t="s">
        <v>594</v>
      </c>
      <c r="E1789" s="247"/>
      <c r="F1789" s="238"/>
      <c r="G1789" s="241"/>
      <c r="H1789" s="194" t="s">
        <v>63</v>
      </c>
      <c r="I1789" s="1" t="e">
        <f>IF(AND(I1787="Yes", I1788="No"), "Yes", "No")</f>
        <v>#DIV/0!</v>
      </c>
      <c r="J1789" s="1"/>
    </row>
    <row r="1790" spans="1:10" s="5" customFormat="1" ht="16.2" customHeight="1" x14ac:dyDescent="0.3">
      <c r="A1790" s="142" t="s">
        <v>536</v>
      </c>
      <c r="B1790" s="236"/>
      <c r="C1790" s="236"/>
      <c r="D1790" s="148" t="s">
        <v>594</v>
      </c>
      <c r="E1790" s="247"/>
      <c r="F1790" s="238"/>
      <c r="G1790" s="241"/>
      <c r="H1790" s="194" t="s">
        <v>65</v>
      </c>
      <c r="I1790" s="1" t="e">
        <f>IF(I1785=100%, "Not Applicable","Applicable")</f>
        <v>#DIV/0!</v>
      </c>
      <c r="J1790" s="1"/>
    </row>
    <row r="1791" spans="1:10" s="5" customFormat="1" ht="16.2" customHeight="1" x14ac:dyDescent="0.3">
      <c r="A1791" s="142" t="s">
        <v>536</v>
      </c>
      <c r="B1791" s="236"/>
      <c r="C1791" s="236"/>
      <c r="D1791" s="148" t="s">
        <v>594</v>
      </c>
      <c r="E1791" s="247"/>
      <c r="F1791" s="239"/>
      <c r="G1791" s="242"/>
      <c r="H1791" s="194" t="s">
        <v>67</v>
      </c>
      <c r="I1791" s="1" t="e">
        <f>(IF(I1790="Not Applicable","Not Applicable",(IF(AND(I1789="Yes",I1790="Applicable"),"Present","Not Present"))))</f>
        <v>#DIV/0!</v>
      </c>
      <c r="J1791" s="1"/>
    </row>
    <row r="1792" spans="1:10" x14ac:dyDescent="0.3">
      <c r="A1792" s="152" t="s">
        <v>536</v>
      </c>
      <c r="B1792" s="236"/>
      <c r="C1792" s="236"/>
      <c r="D1792" s="149"/>
      <c r="E1792" s="137"/>
      <c r="F1792" s="119"/>
      <c r="G1792" s="167"/>
      <c r="H1792" s="188"/>
      <c r="I1792" s="189"/>
      <c r="J1792" s="189"/>
    </row>
    <row r="1793" spans="4:10" x14ac:dyDescent="0.3">
      <c r="D1793" s="155"/>
      <c r="E1793" s="141"/>
      <c r="F1793" s="132"/>
      <c r="G1793" s="89"/>
      <c r="H1793" s="88"/>
      <c r="I1793" s="90"/>
      <c r="J1793" s="4"/>
    </row>
    <row r="1794" spans="4:10" x14ac:dyDescent="0.3">
      <c r="D1794" s="155"/>
      <c r="E1794" s="141"/>
      <c r="G1794" s="2"/>
      <c r="H1794" s="88"/>
      <c r="I1794" s="90"/>
      <c r="J1794" s="4"/>
    </row>
    <row r="1795" spans="4:10" x14ac:dyDescent="0.3">
      <c r="D1795" s="155"/>
      <c r="E1795" s="141"/>
      <c r="G1795" s="2"/>
      <c r="H1795" s="88"/>
      <c r="I1795" s="90"/>
      <c r="J1795" s="4"/>
    </row>
    <row r="1796" spans="4:10" x14ac:dyDescent="0.3">
      <c r="D1796" s="155"/>
      <c r="E1796" s="141"/>
      <c r="G1796" s="2"/>
      <c r="H1796" s="88"/>
      <c r="I1796" s="90"/>
      <c r="J1796" s="4"/>
    </row>
    <row r="1797" spans="4:10" x14ac:dyDescent="0.3">
      <c r="D1797" s="155"/>
      <c r="E1797" s="141"/>
      <c r="G1797" s="2"/>
      <c r="H1797" s="88"/>
      <c r="I1797" s="90"/>
      <c r="J1797" s="4"/>
    </row>
    <row r="1798" spans="4:10" x14ac:dyDescent="0.3">
      <c r="D1798" s="155"/>
      <c r="E1798" s="141"/>
      <c r="G1798" s="2"/>
      <c r="H1798" s="88"/>
      <c r="I1798" s="90"/>
      <c r="J1798" s="4"/>
    </row>
    <row r="1799" spans="4:10" x14ac:dyDescent="0.3">
      <c r="D1799" s="155"/>
      <c r="E1799" s="141"/>
      <c r="G1799" s="2"/>
      <c r="H1799" s="88"/>
      <c r="I1799" s="90"/>
      <c r="J1799" s="4"/>
    </row>
    <row r="1800" spans="4:10" x14ac:dyDescent="0.3">
      <c r="D1800" s="155"/>
      <c r="E1800" s="141"/>
    </row>
    <row r="1801" spans="4:10" x14ac:dyDescent="0.3">
      <c r="D1801" s="155"/>
      <c r="E1801" s="141"/>
    </row>
    <row r="1802" spans="4:10" x14ac:dyDescent="0.3">
      <c r="D1802" s="155"/>
      <c r="E1802" s="141"/>
    </row>
    <row r="1803" spans="4:10" x14ac:dyDescent="0.3">
      <c r="D1803" s="155"/>
      <c r="E1803" s="141"/>
    </row>
    <row r="1804" spans="4:10" x14ac:dyDescent="0.3">
      <c r="D1804" s="155"/>
      <c r="E1804" s="141"/>
    </row>
    <row r="1805" spans="4:10" x14ac:dyDescent="0.3">
      <c r="D1805" s="155"/>
      <c r="E1805" s="141"/>
    </row>
    <row r="1806" spans="4:10" x14ac:dyDescent="0.3">
      <c r="D1806" s="155"/>
      <c r="E1806" s="141"/>
    </row>
    <row r="1807" spans="4:10" x14ac:dyDescent="0.3">
      <c r="D1807" s="155"/>
      <c r="E1807" s="141"/>
    </row>
    <row r="1808" spans="4:10" x14ac:dyDescent="0.3">
      <c r="D1808" s="155"/>
      <c r="E1808" s="141"/>
    </row>
    <row r="1809" spans="4:5" x14ac:dyDescent="0.3">
      <c r="D1809" s="155"/>
      <c r="E1809" s="141"/>
    </row>
    <row r="1810" spans="4:5" x14ac:dyDescent="0.3">
      <c r="D1810" s="155"/>
      <c r="E1810" s="141"/>
    </row>
    <row r="1811" spans="4:5" x14ac:dyDescent="0.3">
      <c r="D1811" s="155"/>
      <c r="E1811" s="141"/>
    </row>
    <row r="1812" spans="4:5" x14ac:dyDescent="0.3">
      <c r="D1812" s="155"/>
      <c r="E1812" s="141"/>
    </row>
    <row r="1813" spans="4:5" x14ac:dyDescent="0.3">
      <c r="D1813" s="155"/>
      <c r="E1813" s="141"/>
    </row>
    <row r="1814" spans="4:5" x14ac:dyDescent="0.3">
      <c r="D1814" s="155"/>
      <c r="E1814" s="141"/>
    </row>
    <row r="1815" spans="4:5" x14ac:dyDescent="0.3">
      <c r="D1815" s="155"/>
      <c r="E1815" s="141"/>
    </row>
    <row r="1816" spans="4:5" x14ac:dyDescent="0.3">
      <c r="D1816" s="155"/>
      <c r="E1816" s="141"/>
    </row>
    <row r="1817" spans="4:5" x14ac:dyDescent="0.3">
      <c r="D1817" s="155"/>
      <c r="E1817" s="141"/>
    </row>
    <row r="1818" spans="4:5" x14ac:dyDescent="0.3">
      <c r="D1818" s="155"/>
      <c r="E1818" s="141"/>
    </row>
    <row r="1819" spans="4:5" x14ac:dyDescent="0.3">
      <c r="D1819" s="155"/>
      <c r="E1819" s="141"/>
    </row>
    <row r="1820" spans="4:5" x14ac:dyDescent="0.3">
      <c r="D1820" s="155"/>
      <c r="E1820" s="141"/>
    </row>
    <row r="1821" spans="4:5" x14ac:dyDescent="0.3">
      <c r="D1821" s="155"/>
      <c r="E1821" s="141"/>
    </row>
    <row r="1822" spans="4:5" x14ac:dyDescent="0.3">
      <c r="D1822" s="155"/>
      <c r="E1822" s="141"/>
    </row>
    <row r="1823" spans="4:5" x14ac:dyDescent="0.3">
      <c r="D1823" s="155"/>
      <c r="E1823" s="141"/>
    </row>
    <row r="1824" spans="4:5" x14ac:dyDescent="0.3">
      <c r="D1824" s="155"/>
      <c r="E1824" s="141"/>
    </row>
    <row r="1825" spans="4:5" x14ac:dyDescent="0.3">
      <c r="D1825" s="155"/>
      <c r="E1825" s="141"/>
    </row>
    <row r="1826" spans="4:5" x14ac:dyDescent="0.3">
      <c r="D1826" s="155"/>
      <c r="E1826" s="141"/>
    </row>
    <row r="1827" spans="4:5" x14ac:dyDescent="0.3">
      <c r="D1827" s="155"/>
      <c r="E1827" s="141"/>
    </row>
    <row r="1828" spans="4:5" x14ac:dyDescent="0.3">
      <c r="D1828" s="155"/>
      <c r="E1828" s="141"/>
    </row>
    <row r="1829" spans="4:5" x14ac:dyDescent="0.3">
      <c r="D1829" s="155"/>
      <c r="E1829" s="141"/>
    </row>
    <row r="1830" spans="4:5" x14ac:dyDescent="0.3">
      <c r="D1830" s="155"/>
      <c r="E1830" s="141"/>
    </row>
    <row r="1831" spans="4:5" x14ac:dyDescent="0.3">
      <c r="D1831" s="155"/>
      <c r="E1831" s="141"/>
    </row>
    <row r="1832" spans="4:5" x14ac:dyDescent="0.3">
      <c r="D1832" s="155"/>
      <c r="E1832" s="141"/>
    </row>
    <row r="1833" spans="4:5" x14ac:dyDescent="0.3">
      <c r="D1833" s="155"/>
      <c r="E1833" s="141"/>
    </row>
    <row r="1834" spans="4:5" x14ac:dyDescent="0.3">
      <c r="D1834" s="155"/>
      <c r="E1834" s="141"/>
    </row>
    <row r="1835" spans="4:5" x14ac:dyDescent="0.3">
      <c r="D1835" s="155"/>
      <c r="E1835" s="141"/>
    </row>
    <row r="1836" spans="4:5" x14ac:dyDescent="0.3">
      <c r="D1836" s="155"/>
      <c r="E1836" s="141"/>
    </row>
    <row r="1837" spans="4:5" x14ac:dyDescent="0.3">
      <c r="D1837" s="155"/>
      <c r="E1837" s="141"/>
    </row>
    <row r="1838" spans="4:5" x14ac:dyDescent="0.3">
      <c r="D1838" s="155"/>
      <c r="E1838" s="141"/>
    </row>
    <row r="1839" spans="4:5" x14ac:dyDescent="0.3">
      <c r="D1839" s="155"/>
      <c r="E1839" s="141"/>
    </row>
    <row r="1840" spans="4:5" x14ac:dyDescent="0.3">
      <c r="D1840" s="155"/>
      <c r="E1840" s="141"/>
    </row>
    <row r="1841" spans="4:5" x14ac:dyDescent="0.3">
      <c r="D1841" s="155"/>
      <c r="E1841" s="141"/>
    </row>
    <row r="1853" spans="4:5" x14ac:dyDescent="0.3">
      <c r="E1853" s="73"/>
    </row>
  </sheetData>
  <sheetProtection algorithmName="SHA-512" hashValue="LvWPlCt52W+CF+xHoA0B78xnL6Rv/yxZnIbt0wndrbuzbp6by7xjSXUyI6dFissEHxlcCUkUV1UUzHfrRXdZuA==" saltValue="bpbFv3Ge79P30F2M7PgKiQ==" spinCount="100000" sheet="1" autoFilter="0"/>
  <autoFilter ref="A1:F1853" xr:uid="{0FD74672-FB15-4465-9506-681EE67D9823}"/>
  <mergeCells count="2098">
    <mergeCell ref="G1381:G1385"/>
    <mergeCell ref="F1381:F1385"/>
    <mergeCell ref="G1418:G1422"/>
    <mergeCell ref="F1418:F1422"/>
    <mergeCell ref="G1448:G1452"/>
    <mergeCell ref="F1448:F1452"/>
    <mergeCell ref="G1489:G1493"/>
    <mergeCell ref="F1489:F1493"/>
    <mergeCell ref="G1734:G1738"/>
    <mergeCell ref="F1734:F1738"/>
    <mergeCell ref="G1760:G1764"/>
    <mergeCell ref="F1760:F1764"/>
    <mergeCell ref="G1781:G1785"/>
    <mergeCell ref="F1781:F1785"/>
    <mergeCell ref="G1532:G1536"/>
    <mergeCell ref="F1532:F1536"/>
    <mergeCell ref="G1563:G1567"/>
    <mergeCell ref="F1563:F1567"/>
    <mergeCell ref="G1595:G1599"/>
    <mergeCell ref="F1595:F1599"/>
    <mergeCell ref="G1636:G1640"/>
    <mergeCell ref="F1636:F1640"/>
    <mergeCell ref="G1680:G1684"/>
    <mergeCell ref="F1680:F1684"/>
    <mergeCell ref="F1741:F1744"/>
    <mergeCell ref="G1741:G1744"/>
    <mergeCell ref="F1643:F1646"/>
    <mergeCell ref="G1643:G1646"/>
    <mergeCell ref="F1687:F1690"/>
    <mergeCell ref="G1687:G1690"/>
    <mergeCell ref="G789:G793"/>
    <mergeCell ref="F831:F835"/>
    <mergeCell ref="G831:G835"/>
    <mergeCell ref="F904:F908"/>
    <mergeCell ref="G904:G908"/>
    <mergeCell ref="F954:F958"/>
    <mergeCell ref="G954:G958"/>
    <mergeCell ref="F1024:F1028"/>
    <mergeCell ref="G1024:G1028"/>
    <mergeCell ref="G1052:G1056"/>
    <mergeCell ref="F1052:F1056"/>
    <mergeCell ref="G1075:G1079"/>
    <mergeCell ref="F1075:F1079"/>
    <mergeCell ref="G1123:G1127"/>
    <mergeCell ref="F1123:F1127"/>
    <mergeCell ref="G1156:G1160"/>
    <mergeCell ref="F1156:F1160"/>
    <mergeCell ref="G911:G914"/>
    <mergeCell ref="G391:G395"/>
    <mergeCell ref="F424:F428"/>
    <mergeCell ref="G424:G428"/>
    <mergeCell ref="F483:F487"/>
    <mergeCell ref="G483:G487"/>
    <mergeCell ref="F503:F507"/>
    <mergeCell ref="G503:G507"/>
    <mergeCell ref="F531:F535"/>
    <mergeCell ref="G531:G535"/>
    <mergeCell ref="F558:F562"/>
    <mergeCell ref="G558:G562"/>
    <mergeCell ref="F618:F622"/>
    <mergeCell ref="G618:G622"/>
    <mergeCell ref="F649:F653"/>
    <mergeCell ref="G649:G653"/>
    <mergeCell ref="F689:F693"/>
    <mergeCell ref="G689:G693"/>
    <mergeCell ref="F431:F434"/>
    <mergeCell ref="G431:G434"/>
    <mergeCell ref="F490:F493"/>
    <mergeCell ref="G490:G493"/>
    <mergeCell ref="F510:F513"/>
    <mergeCell ref="G510:G513"/>
    <mergeCell ref="F538:F541"/>
    <mergeCell ref="G538:G541"/>
    <mergeCell ref="F565:F568"/>
    <mergeCell ref="G565:G568"/>
    <mergeCell ref="F625:F628"/>
    <mergeCell ref="G625:G628"/>
    <mergeCell ref="F656:F659"/>
    <mergeCell ref="G656:G659"/>
    <mergeCell ref="B685:B687"/>
    <mergeCell ref="B1759:B1771"/>
    <mergeCell ref="B1780:B1792"/>
    <mergeCell ref="B557:B569"/>
    <mergeCell ref="E25:E29"/>
    <mergeCell ref="E57:E61"/>
    <mergeCell ref="E106:E110"/>
    <mergeCell ref="E1787:E1791"/>
    <mergeCell ref="E1766:E1770"/>
    <mergeCell ref="E1740:E1744"/>
    <mergeCell ref="E1686:E1690"/>
    <mergeCell ref="E1642:E1646"/>
    <mergeCell ref="E1601:E1605"/>
    <mergeCell ref="E1569:E1573"/>
    <mergeCell ref="E1538:E1542"/>
    <mergeCell ref="E1495:E1499"/>
    <mergeCell ref="E1454:E1458"/>
    <mergeCell ref="E1424:E1428"/>
    <mergeCell ref="E1387:E1391"/>
    <mergeCell ref="E1346:E1350"/>
    <mergeCell ref="E1311:E1315"/>
    <mergeCell ref="E1284:E1288"/>
    <mergeCell ref="E1248:E1252"/>
    <mergeCell ref="E1222:E1226"/>
    <mergeCell ref="E1198:E1202"/>
    <mergeCell ref="E1162:E1166"/>
    <mergeCell ref="E1129:E1133"/>
    <mergeCell ref="E1081:E1085"/>
    <mergeCell ref="E1058:E1062"/>
    <mergeCell ref="B1074:B1086"/>
    <mergeCell ref="B1122:B1134"/>
    <mergeCell ref="B1155:B1167"/>
    <mergeCell ref="F19:F23"/>
    <mergeCell ref="B18:B30"/>
    <mergeCell ref="F51:F55"/>
    <mergeCell ref="B50:B62"/>
    <mergeCell ref="B99:B111"/>
    <mergeCell ref="B131:B143"/>
    <mergeCell ref="B176:B188"/>
    <mergeCell ref="B207:B219"/>
    <mergeCell ref="B252:B264"/>
    <mergeCell ref="B303:B315"/>
    <mergeCell ref="B390:B402"/>
    <mergeCell ref="B423:B435"/>
    <mergeCell ref="B482:B494"/>
    <mergeCell ref="B502:B514"/>
    <mergeCell ref="B530:B542"/>
    <mergeCell ref="B617:B629"/>
    <mergeCell ref="E430:E434"/>
    <mergeCell ref="E397:E401"/>
    <mergeCell ref="E310:E314"/>
    <mergeCell ref="B446:B449"/>
    <mergeCell ref="B450:B457"/>
    <mergeCell ref="B458:B462"/>
    <mergeCell ref="B463:B469"/>
    <mergeCell ref="B470:B475"/>
    <mergeCell ref="B476:B481"/>
    <mergeCell ref="B496:B497"/>
    <mergeCell ref="B498:B499"/>
    <mergeCell ref="B500:B501"/>
    <mergeCell ref="B516:B519"/>
    <mergeCell ref="B520:B522"/>
    <mergeCell ref="B523:B525"/>
    <mergeCell ref="B526:B529"/>
    <mergeCell ref="B1191:B1203"/>
    <mergeCell ref="E837:E841"/>
    <mergeCell ref="E795:E799"/>
    <mergeCell ref="E768:E772"/>
    <mergeCell ref="E695:E699"/>
    <mergeCell ref="E655:E659"/>
    <mergeCell ref="E624:E628"/>
    <mergeCell ref="E564:E568"/>
    <mergeCell ref="E537:E541"/>
    <mergeCell ref="E509:E513"/>
    <mergeCell ref="E489:E493"/>
    <mergeCell ref="B1184:B1186"/>
    <mergeCell ref="B1187:B1190"/>
    <mergeCell ref="B1105:B1112"/>
    <mergeCell ref="B869:B872"/>
    <mergeCell ref="B873:B877"/>
    <mergeCell ref="B878:B883"/>
    <mergeCell ref="B884:B888"/>
    <mergeCell ref="B889:B892"/>
    <mergeCell ref="B893:B897"/>
    <mergeCell ref="B898:B902"/>
    <mergeCell ref="B918:B922"/>
    <mergeCell ref="B923:B927"/>
    <mergeCell ref="B928:B932"/>
    <mergeCell ref="B933:B936"/>
    <mergeCell ref="B937:B942"/>
    <mergeCell ref="E910:E914"/>
    <mergeCell ref="B648:B660"/>
    <mergeCell ref="B688:B700"/>
    <mergeCell ref="B743:B747"/>
    <mergeCell ref="B748:B750"/>
    <mergeCell ref="B751:B755"/>
    <mergeCell ref="B1656:B1657"/>
    <mergeCell ref="B1659:B1662"/>
    <mergeCell ref="B1663:B1667"/>
    <mergeCell ref="B1668:B1672"/>
    <mergeCell ref="B1673:B1676"/>
    <mergeCell ref="B1757:B1758"/>
    <mergeCell ref="B1773:B1774"/>
    <mergeCell ref="B1775:B1776"/>
    <mergeCell ref="B1777:B1779"/>
    <mergeCell ref="B1677:B1678"/>
    <mergeCell ref="B1693:B1695"/>
    <mergeCell ref="B1696:B1697"/>
    <mergeCell ref="B1698:B1701"/>
    <mergeCell ref="B1702:B1706"/>
    <mergeCell ref="B1707:B1709"/>
    <mergeCell ref="B1710:B1712"/>
    <mergeCell ref="B1713:B1716"/>
    <mergeCell ref="B1717:B1720"/>
    <mergeCell ref="B1721:B1723"/>
    <mergeCell ref="B1724:B1726"/>
    <mergeCell ref="B1727:B1729"/>
    <mergeCell ref="B1730:B1732"/>
    <mergeCell ref="B1747:B1748"/>
    <mergeCell ref="B1749:B1751"/>
    <mergeCell ref="B1752:B1755"/>
    <mergeCell ref="B1679:B1691"/>
    <mergeCell ref="B1733:B1745"/>
    <mergeCell ref="B1555:B1558"/>
    <mergeCell ref="B1559:B1561"/>
    <mergeCell ref="B1576:B1577"/>
    <mergeCell ref="B1578:B1580"/>
    <mergeCell ref="B1581:B1582"/>
    <mergeCell ref="B1583:B1584"/>
    <mergeCell ref="B1585:B1588"/>
    <mergeCell ref="B1590:B1593"/>
    <mergeCell ref="B1609:B1615"/>
    <mergeCell ref="B1616:B1618"/>
    <mergeCell ref="B1619:B1620"/>
    <mergeCell ref="B1621:B1622"/>
    <mergeCell ref="B1623:B1627"/>
    <mergeCell ref="B1628:B1630"/>
    <mergeCell ref="B1631:B1634"/>
    <mergeCell ref="B1649:B1652"/>
    <mergeCell ref="B1653:B1654"/>
    <mergeCell ref="B1562:B1574"/>
    <mergeCell ref="B1594:B1606"/>
    <mergeCell ref="B1635:B1647"/>
    <mergeCell ref="B1480:B1483"/>
    <mergeCell ref="B1484:B1485"/>
    <mergeCell ref="B1486:B1487"/>
    <mergeCell ref="B1503:B1507"/>
    <mergeCell ref="B1508:B1509"/>
    <mergeCell ref="B1511:B1512"/>
    <mergeCell ref="B1513:B1515"/>
    <mergeCell ref="B1516:B1517"/>
    <mergeCell ref="B1518:B1520"/>
    <mergeCell ref="B1521:B1522"/>
    <mergeCell ref="B1523:B1526"/>
    <mergeCell ref="B1527:B1530"/>
    <mergeCell ref="B1545:B1546"/>
    <mergeCell ref="B1547:B1548"/>
    <mergeCell ref="B1549:B1550"/>
    <mergeCell ref="B1552:B1554"/>
    <mergeCell ref="B1488:B1500"/>
    <mergeCell ref="B1531:B1543"/>
    <mergeCell ref="B1369:B1373"/>
    <mergeCell ref="B1374:B1375"/>
    <mergeCell ref="B1376:B1379"/>
    <mergeCell ref="B1394:B1399"/>
    <mergeCell ref="B1400:B1406"/>
    <mergeCell ref="B1407:B1410"/>
    <mergeCell ref="B1412:B1416"/>
    <mergeCell ref="B1431:B1434"/>
    <mergeCell ref="B1436:B1438"/>
    <mergeCell ref="B1439:B1442"/>
    <mergeCell ref="B1443:B1446"/>
    <mergeCell ref="B1461:B1464"/>
    <mergeCell ref="B1465:B1468"/>
    <mergeCell ref="B1469:B1471"/>
    <mergeCell ref="B1472:B1474"/>
    <mergeCell ref="B1475:B1477"/>
    <mergeCell ref="B1478:B1479"/>
    <mergeCell ref="B1380:B1392"/>
    <mergeCell ref="B1417:B1429"/>
    <mergeCell ref="B1447:B1459"/>
    <mergeCell ref="B1295:B1299"/>
    <mergeCell ref="B1300:B1301"/>
    <mergeCell ref="B1302:B1303"/>
    <mergeCell ref="B1319:B1320"/>
    <mergeCell ref="B1323:B1326"/>
    <mergeCell ref="B1327:B1328"/>
    <mergeCell ref="B1329:B1332"/>
    <mergeCell ref="B1333:B1334"/>
    <mergeCell ref="B1335:B1336"/>
    <mergeCell ref="B1337:B1338"/>
    <mergeCell ref="B1354:B1356"/>
    <mergeCell ref="B1357:B1358"/>
    <mergeCell ref="B1359:B1360"/>
    <mergeCell ref="B1361:B1362"/>
    <mergeCell ref="B1365:B1366"/>
    <mergeCell ref="B1367:B1368"/>
    <mergeCell ref="B1277:B1289"/>
    <mergeCell ref="B1304:B1316"/>
    <mergeCell ref="B1339:B1351"/>
    <mergeCell ref="B1205:B1209"/>
    <mergeCell ref="B1210:B1211"/>
    <mergeCell ref="B1212:B1214"/>
    <mergeCell ref="B1229:B1230"/>
    <mergeCell ref="B1231:B1233"/>
    <mergeCell ref="B1234:B1237"/>
    <mergeCell ref="B1238:B1240"/>
    <mergeCell ref="B1255:B1256"/>
    <mergeCell ref="B1257:B1260"/>
    <mergeCell ref="B1261:B1263"/>
    <mergeCell ref="B1264:B1268"/>
    <mergeCell ref="B1269:B1271"/>
    <mergeCell ref="B1273:B1276"/>
    <mergeCell ref="B1291:B1294"/>
    <mergeCell ref="B1215:B1227"/>
    <mergeCell ref="B1241:B1253"/>
    <mergeCell ref="B984:B989"/>
    <mergeCell ref="B990:B995"/>
    <mergeCell ref="B996:B1000"/>
    <mergeCell ref="B1001:B1006"/>
    <mergeCell ref="B1007:B1011"/>
    <mergeCell ref="B1012:B1016"/>
    <mergeCell ref="B1017:B1022"/>
    <mergeCell ref="B1037:B1041"/>
    <mergeCell ref="B1042:B1045"/>
    <mergeCell ref="B1046:B1050"/>
    <mergeCell ref="B1066:B1069"/>
    <mergeCell ref="B1070:B1071"/>
    <mergeCell ref="B1072:B1073"/>
    <mergeCell ref="B1088:B1091"/>
    <mergeCell ref="B1092:B1095"/>
    <mergeCell ref="B1096:B1104"/>
    <mergeCell ref="B756:B760"/>
    <mergeCell ref="B775:B777"/>
    <mergeCell ref="B778:B780"/>
    <mergeCell ref="B781:B784"/>
    <mergeCell ref="B785:B787"/>
    <mergeCell ref="B802:B803"/>
    <mergeCell ref="B805:B811"/>
    <mergeCell ref="B812:B814"/>
    <mergeCell ref="B815:B817"/>
    <mergeCell ref="B818:B825"/>
    <mergeCell ref="B826:B829"/>
    <mergeCell ref="B844:B846"/>
    <mergeCell ref="B847:B849"/>
    <mergeCell ref="B850:B852"/>
    <mergeCell ref="B761:B773"/>
    <mergeCell ref="B788:B800"/>
    <mergeCell ref="B830:B842"/>
    <mergeCell ref="B702:B704"/>
    <mergeCell ref="B705:B708"/>
    <mergeCell ref="B709:B713"/>
    <mergeCell ref="B714:B717"/>
    <mergeCell ref="B718:B721"/>
    <mergeCell ref="B722:B724"/>
    <mergeCell ref="B725:B728"/>
    <mergeCell ref="B729:B730"/>
    <mergeCell ref="B731:B733"/>
    <mergeCell ref="B734:B737"/>
    <mergeCell ref="B738:B740"/>
    <mergeCell ref="B741:B742"/>
    <mergeCell ref="B572:B576"/>
    <mergeCell ref="B577:B580"/>
    <mergeCell ref="B581:B584"/>
    <mergeCell ref="B585:B587"/>
    <mergeCell ref="B588:B592"/>
    <mergeCell ref="B593:B598"/>
    <mergeCell ref="B599:B602"/>
    <mergeCell ref="B603:B607"/>
    <mergeCell ref="B608:B612"/>
    <mergeCell ref="B613:B616"/>
    <mergeCell ref="B633:B634"/>
    <mergeCell ref="B638:B640"/>
    <mergeCell ref="B641:B644"/>
    <mergeCell ref="B645:B647"/>
    <mergeCell ref="B662:B666"/>
    <mergeCell ref="B667:B670"/>
    <mergeCell ref="B671:B675"/>
    <mergeCell ref="B676:B678"/>
    <mergeCell ref="B679:B681"/>
    <mergeCell ref="B682:B684"/>
    <mergeCell ref="B544:B546"/>
    <mergeCell ref="B547:B548"/>
    <mergeCell ref="B549:B553"/>
    <mergeCell ref="B554:B555"/>
    <mergeCell ref="B336:B339"/>
    <mergeCell ref="B340:B341"/>
    <mergeCell ref="B342:B344"/>
    <mergeCell ref="B345:B346"/>
    <mergeCell ref="B347:B351"/>
    <mergeCell ref="B352:B355"/>
    <mergeCell ref="B356:B360"/>
    <mergeCell ref="B361:B365"/>
    <mergeCell ref="B366:B376"/>
    <mergeCell ref="B377:B380"/>
    <mergeCell ref="B381:B385"/>
    <mergeCell ref="B386:B389"/>
    <mergeCell ref="B407:B412"/>
    <mergeCell ref="B413:B417"/>
    <mergeCell ref="B418:B422"/>
    <mergeCell ref="B437:B440"/>
    <mergeCell ref="B441:B445"/>
    <mergeCell ref="B234:B238"/>
    <mergeCell ref="B239:B243"/>
    <mergeCell ref="B244:B248"/>
    <mergeCell ref="B249:B251"/>
    <mergeCell ref="B266:B268"/>
    <mergeCell ref="B269:B272"/>
    <mergeCell ref="B273:B275"/>
    <mergeCell ref="B276:B281"/>
    <mergeCell ref="B282:B285"/>
    <mergeCell ref="B286:B289"/>
    <mergeCell ref="B290:B293"/>
    <mergeCell ref="B294:B296"/>
    <mergeCell ref="B297:B302"/>
    <mergeCell ref="B317:B320"/>
    <mergeCell ref="B321:B325"/>
    <mergeCell ref="B326:B330"/>
    <mergeCell ref="B331:B335"/>
    <mergeCell ref="B124:B125"/>
    <mergeCell ref="B126:B130"/>
    <mergeCell ref="B145:B149"/>
    <mergeCell ref="B150:B155"/>
    <mergeCell ref="B156:B159"/>
    <mergeCell ref="B160:B164"/>
    <mergeCell ref="B165:B167"/>
    <mergeCell ref="B168:B172"/>
    <mergeCell ref="B173:B175"/>
    <mergeCell ref="B191:B194"/>
    <mergeCell ref="B195:B197"/>
    <mergeCell ref="B198:B202"/>
    <mergeCell ref="B203:B204"/>
    <mergeCell ref="B205:B206"/>
    <mergeCell ref="B221:B224"/>
    <mergeCell ref="B225:B230"/>
    <mergeCell ref="B231:B233"/>
    <mergeCell ref="B4:B5"/>
    <mergeCell ref="B6:B11"/>
    <mergeCell ref="B12:B17"/>
    <mergeCell ref="B32:B35"/>
    <mergeCell ref="B36:B37"/>
    <mergeCell ref="B38:B40"/>
    <mergeCell ref="B41:B49"/>
    <mergeCell ref="B64:B67"/>
    <mergeCell ref="B68:B71"/>
    <mergeCell ref="B72:B76"/>
    <mergeCell ref="B77:B81"/>
    <mergeCell ref="B82:B87"/>
    <mergeCell ref="B88:B93"/>
    <mergeCell ref="B94:B96"/>
    <mergeCell ref="B97:B98"/>
    <mergeCell ref="B113:B117"/>
    <mergeCell ref="B118:B123"/>
    <mergeCell ref="J1773:J1774"/>
    <mergeCell ref="J1775:J1776"/>
    <mergeCell ref="J1777:J1779"/>
    <mergeCell ref="J4:J5"/>
    <mergeCell ref="J6:J11"/>
    <mergeCell ref="J12:J17"/>
    <mergeCell ref="J1747:J1748"/>
    <mergeCell ref="J1749:J1751"/>
    <mergeCell ref="J1752:J1755"/>
    <mergeCell ref="J1757:J1758"/>
    <mergeCell ref="J1717:J1720"/>
    <mergeCell ref="J1721:J1723"/>
    <mergeCell ref="J1724:J1726"/>
    <mergeCell ref="J1727:J1729"/>
    <mergeCell ref="J1730:J1732"/>
    <mergeCell ref="J1698:J1701"/>
    <mergeCell ref="J943:J947"/>
    <mergeCell ref="J948:J952"/>
    <mergeCell ref="J918:J922"/>
    <mergeCell ref="J923:J927"/>
    <mergeCell ref="J928:J932"/>
    <mergeCell ref="J933:J936"/>
    <mergeCell ref="J937:J942"/>
    <mergeCell ref="J1702:J1706"/>
    <mergeCell ref="J1707:J1709"/>
    <mergeCell ref="J1710:J1712"/>
    <mergeCell ref="J1713:J1716"/>
    <mergeCell ref="J1668:J1672"/>
    <mergeCell ref="J1673:J1676"/>
    <mergeCell ref="J1677:J1678"/>
    <mergeCell ref="J1693:J1695"/>
    <mergeCell ref="J1696:J1697"/>
    <mergeCell ref="J1649:J1652"/>
    <mergeCell ref="J1653:J1654"/>
    <mergeCell ref="J1656:J1657"/>
    <mergeCell ref="J1659:J1662"/>
    <mergeCell ref="J1663:J1667"/>
    <mergeCell ref="J1619:J1620"/>
    <mergeCell ref="J1621:J1622"/>
    <mergeCell ref="J1623:J1627"/>
    <mergeCell ref="J1628:J1630"/>
    <mergeCell ref="J1631:J1634"/>
    <mergeCell ref="J1583:J1584"/>
    <mergeCell ref="J1585:J1588"/>
    <mergeCell ref="J1590:J1593"/>
    <mergeCell ref="J1609:J1615"/>
    <mergeCell ref="J1616:J1618"/>
    <mergeCell ref="J1555:J1558"/>
    <mergeCell ref="J1559:J1561"/>
    <mergeCell ref="J1576:J1577"/>
    <mergeCell ref="J1578:J1580"/>
    <mergeCell ref="J1581:J1582"/>
    <mergeCell ref="J1527:J1530"/>
    <mergeCell ref="J1545:J1546"/>
    <mergeCell ref="J1547:J1548"/>
    <mergeCell ref="J1549:J1550"/>
    <mergeCell ref="J1552:J1554"/>
    <mergeCell ref="J1513:J1515"/>
    <mergeCell ref="J1516:J1517"/>
    <mergeCell ref="J1518:J1520"/>
    <mergeCell ref="J1521:J1522"/>
    <mergeCell ref="J1523:J1526"/>
    <mergeCell ref="J1484:J1485"/>
    <mergeCell ref="J1486:J1487"/>
    <mergeCell ref="J1503:J1507"/>
    <mergeCell ref="J1508:J1509"/>
    <mergeCell ref="J1511:J1512"/>
    <mergeCell ref="J1469:J1471"/>
    <mergeCell ref="J1472:J1474"/>
    <mergeCell ref="J1475:J1477"/>
    <mergeCell ref="J1478:J1479"/>
    <mergeCell ref="J1480:J1483"/>
    <mergeCell ref="J1436:J1438"/>
    <mergeCell ref="J1439:J1442"/>
    <mergeCell ref="J1443:J1446"/>
    <mergeCell ref="J1461:J1464"/>
    <mergeCell ref="J1465:J1468"/>
    <mergeCell ref="J1394:J1399"/>
    <mergeCell ref="J1400:J1406"/>
    <mergeCell ref="J1407:J1410"/>
    <mergeCell ref="J1412:J1416"/>
    <mergeCell ref="J1431:J1434"/>
    <mergeCell ref="J1365:J1366"/>
    <mergeCell ref="J1367:J1368"/>
    <mergeCell ref="J1369:J1373"/>
    <mergeCell ref="J1374:J1375"/>
    <mergeCell ref="J1376:J1379"/>
    <mergeCell ref="J1337:J1338"/>
    <mergeCell ref="J1354:J1356"/>
    <mergeCell ref="J1357:J1358"/>
    <mergeCell ref="J1359:J1360"/>
    <mergeCell ref="J1361:J1362"/>
    <mergeCell ref="J1180:J1183"/>
    <mergeCell ref="J1146:J1150"/>
    <mergeCell ref="J1072:J1073"/>
    <mergeCell ref="J1088:J1091"/>
    <mergeCell ref="J1092:J1095"/>
    <mergeCell ref="J1096:J1104"/>
    <mergeCell ref="J1105:J1112"/>
    <mergeCell ref="J1037:J1041"/>
    <mergeCell ref="J1042:J1045"/>
    <mergeCell ref="J1046:J1050"/>
    <mergeCell ref="J1066:J1069"/>
    <mergeCell ref="J1070:J1071"/>
    <mergeCell ref="J1323:J1326"/>
    <mergeCell ref="J1327:J1328"/>
    <mergeCell ref="J1329:J1332"/>
    <mergeCell ref="J1333:J1334"/>
    <mergeCell ref="J1335:J1336"/>
    <mergeCell ref="J1291:J1294"/>
    <mergeCell ref="J1295:J1299"/>
    <mergeCell ref="J1300:J1301"/>
    <mergeCell ref="J1302:J1303"/>
    <mergeCell ref="J1319:J1320"/>
    <mergeCell ref="J1261:J1263"/>
    <mergeCell ref="J1264:J1268"/>
    <mergeCell ref="J1269:J1271"/>
    <mergeCell ref="J1273:J1276"/>
    <mergeCell ref="J1229:J1230"/>
    <mergeCell ref="J1231:J1233"/>
    <mergeCell ref="J1234:J1237"/>
    <mergeCell ref="J1238:J1240"/>
    <mergeCell ref="J1255:J1256"/>
    <mergeCell ref="J996:J1000"/>
    <mergeCell ref="J1001:J1006"/>
    <mergeCell ref="J1007:J1011"/>
    <mergeCell ref="J1012:J1016"/>
    <mergeCell ref="J1017:J1022"/>
    <mergeCell ref="J1257:J1260"/>
    <mergeCell ref="J967:J971"/>
    <mergeCell ref="J972:J976"/>
    <mergeCell ref="J977:J983"/>
    <mergeCell ref="J984:J989"/>
    <mergeCell ref="J990:J995"/>
    <mergeCell ref="J889:J892"/>
    <mergeCell ref="J893:J897"/>
    <mergeCell ref="J898:J902"/>
    <mergeCell ref="J866:J868"/>
    <mergeCell ref="J869:J872"/>
    <mergeCell ref="J873:J877"/>
    <mergeCell ref="J878:J883"/>
    <mergeCell ref="J884:J888"/>
    <mergeCell ref="J1113:J1115"/>
    <mergeCell ref="J1116:J1121"/>
    <mergeCell ref="J1136:J1140"/>
    <mergeCell ref="J1141:J1145"/>
    <mergeCell ref="J1184:J1186"/>
    <mergeCell ref="J1187:J1190"/>
    <mergeCell ref="J1205:J1209"/>
    <mergeCell ref="J1210:J1211"/>
    <mergeCell ref="J1212:J1214"/>
    <mergeCell ref="J1151:J1154"/>
    <mergeCell ref="J1169:J1172"/>
    <mergeCell ref="J1173:J1176"/>
    <mergeCell ref="J1177:J1179"/>
    <mergeCell ref="J850:J852"/>
    <mergeCell ref="J853:J858"/>
    <mergeCell ref="J860:J862"/>
    <mergeCell ref="J863:J865"/>
    <mergeCell ref="J815:J817"/>
    <mergeCell ref="J818:J825"/>
    <mergeCell ref="J826:J829"/>
    <mergeCell ref="J844:J846"/>
    <mergeCell ref="J847:J849"/>
    <mergeCell ref="J781:J784"/>
    <mergeCell ref="J785:J787"/>
    <mergeCell ref="J802:J803"/>
    <mergeCell ref="J805:J811"/>
    <mergeCell ref="J812:J814"/>
    <mergeCell ref="J748:J750"/>
    <mergeCell ref="J751:J755"/>
    <mergeCell ref="J756:J760"/>
    <mergeCell ref="J775:J777"/>
    <mergeCell ref="J778:J780"/>
    <mergeCell ref="J731:J733"/>
    <mergeCell ref="J734:J737"/>
    <mergeCell ref="J738:J740"/>
    <mergeCell ref="J741:J742"/>
    <mergeCell ref="J743:J747"/>
    <mergeCell ref="J714:J717"/>
    <mergeCell ref="J718:J721"/>
    <mergeCell ref="J722:J724"/>
    <mergeCell ref="J725:J728"/>
    <mergeCell ref="J729:J730"/>
    <mergeCell ref="J682:J684"/>
    <mergeCell ref="J685:J687"/>
    <mergeCell ref="J702:J704"/>
    <mergeCell ref="J705:J708"/>
    <mergeCell ref="J709:J713"/>
    <mergeCell ref="J662:J666"/>
    <mergeCell ref="J667:J670"/>
    <mergeCell ref="J671:J675"/>
    <mergeCell ref="J676:J678"/>
    <mergeCell ref="J679:J681"/>
    <mergeCell ref="J633:J634"/>
    <mergeCell ref="J638:J640"/>
    <mergeCell ref="J641:J644"/>
    <mergeCell ref="J645:J647"/>
    <mergeCell ref="J593:J598"/>
    <mergeCell ref="J599:J602"/>
    <mergeCell ref="J603:J607"/>
    <mergeCell ref="J608:J612"/>
    <mergeCell ref="J613:J616"/>
    <mergeCell ref="J572:J576"/>
    <mergeCell ref="J577:J580"/>
    <mergeCell ref="J581:J584"/>
    <mergeCell ref="J585:J587"/>
    <mergeCell ref="J588:J592"/>
    <mergeCell ref="J526:J529"/>
    <mergeCell ref="J544:J546"/>
    <mergeCell ref="J547:J548"/>
    <mergeCell ref="J549:J553"/>
    <mergeCell ref="J554:J555"/>
    <mergeCell ref="J498:J499"/>
    <mergeCell ref="J500:J501"/>
    <mergeCell ref="J516:J519"/>
    <mergeCell ref="J520:J522"/>
    <mergeCell ref="J523:J525"/>
    <mergeCell ref="J458:J462"/>
    <mergeCell ref="J463:J469"/>
    <mergeCell ref="J470:J475"/>
    <mergeCell ref="J476:J481"/>
    <mergeCell ref="J496:J497"/>
    <mergeCell ref="J418:J422"/>
    <mergeCell ref="J437:J440"/>
    <mergeCell ref="J441:J445"/>
    <mergeCell ref="J446:J449"/>
    <mergeCell ref="J450:J457"/>
    <mergeCell ref="J377:J380"/>
    <mergeCell ref="J381:J385"/>
    <mergeCell ref="J386:J389"/>
    <mergeCell ref="J407:J412"/>
    <mergeCell ref="J413:J417"/>
    <mergeCell ref="J347:J351"/>
    <mergeCell ref="J352:J355"/>
    <mergeCell ref="J356:J360"/>
    <mergeCell ref="J361:J365"/>
    <mergeCell ref="J366:J376"/>
    <mergeCell ref="J331:J335"/>
    <mergeCell ref="J336:J339"/>
    <mergeCell ref="J340:J341"/>
    <mergeCell ref="J342:J344"/>
    <mergeCell ref="J345:J346"/>
    <mergeCell ref="J294:J296"/>
    <mergeCell ref="J297:J302"/>
    <mergeCell ref="J317:J320"/>
    <mergeCell ref="J321:J325"/>
    <mergeCell ref="J326:J330"/>
    <mergeCell ref="J273:J275"/>
    <mergeCell ref="J276:J281"/>
    <mergeCell ref="J282:J285"/>
    <mergeCell ref="J286:J289"/>
    <mergeCell ref="J290:J293"/>
    <mergeCell ref="J239:J243"/>
    <mergeCell ref="J244:J248"/>
    <mergeCell ref="J249:J251"/>
    <mergeCell ref="J266:J268"/>
    <mergeCell ref="J269:J272"/>
    <mergeCell ref="J205:J206"/>
    <mergeCell ref="J221:J224"/>
    <mergeCell ref="J225:J230"/>
    <mergeCell ref="J231:J233"/>
    <mergeCell ref="J234:J238"/>
    <mergeCell ref="J173:J175"/>
    <mergeCell ref="J191:J194"/>
    <mergeCell ref="J195:J197"/>
    <mergeCell ref="J198:J202"/>
    <mergeCell ref="J203:J204"/>
    <mergeCell ref="J150:J155"/>
    <mergeCell ref="J156:J159"/>
    <mergeCell ref="J160:J164"/>
    <mergeCell ref="J165:J167"/>
    <mergeCell ref="J168:J172"/>
    <mergeCell ref="J113:J117"/>
    <mergeCell ref="J118:J123"/>
    <mergeCell ref="J124:J125"/>
    <mergeCell ref="J126:J130"/>
    <mergeCell ref="J145:J149"/>
    <mergeCell ref="J77:J81"/>
    <mergeCell ref="J82:J87"/>
    <mergeCell ref="J88:J93"/>
    <mergeCell ref="J94:J96"/>
    <mergeCell ref="J97:J98"/>
    <mergeCell ref="J38:J40"/>
    <mergeCell ref="J41:J49"/>
    <mergeCell ref="J64:J67"/>
    <mergeCell ref="J68:J71"/>
    <mergeCell ref="J72:J76"/>
    <mergeCell ref="J32:J35"/>
    <mergeCell ref="J36:J37"/>
    <mergeCell ref="H1773:H1774"/>
    <mergeCell ref="H1775:H1776"/>
    <mergeCell ref="H1777:H1779"/>
    <mergeCell ref="H1747:H1748"/>
    <mergeCell ref="H1749:H1751"/>
    <mergeCell ref="H1752:H1755"/>
    <mergeCell ref="H1757:H1758"/>
    <mergeCell ref="H1717:H1720"/>
    <mergeCell ref="H1721:H1723"/>
    <mergeCell ref="H1724:H1726"/>
    <mergeCell ref="H1727:H1729"/>
    <mergeCell ref="H1730:H1732"/>
    <mergeCell ref="H1698:H1701"/>
    <mergeCell ref="H1702:H1706"/>
    <mergeCell ref="H1707:H1709"/>
    <mergeCell ref="H1710:H1712"/>
    <mergeCell ref="H1713:H1716"/>
    <mergeCell ref="H1673:H1676"/>
    <mergeCell ref="H1677:H1678"/>
    <mergeCell ref="H1693:H1695"/>
    <mergeCell ref="H1696:H1697"/>
    <mergeCell ref="H1649:H1652"/>
    <mergeCell ref="H1653:H1654"/>
    <mergeCell ref="H1656:H1657"/>
    <mergeCell ref="H1659:H1662"/>
    <mergeCell ref="H1663:H1667"/>
    <mergeCell ref="H1619:H1620"/>
    <mergeCell ref="H1621:H1622"/>
    <mergeCell ref="H1623:H1627"/>
    <mergeCell ref="H1628:H1630"/>
    <mergeCell ref="H1631:H1634"/>
    <mergeCell ref="H1583:H1584"/>
    <mergeCell ref="H1585:H1588"/>
    <mergeCell ref="H1590:H1593"/>
    <mergeCell ref="H1609:H1615"/>
    <mergeCell ref="H1616:H1618"/>
    <mergeCell ref="H1668:H1672"/>
    <mergeCell ref="H1555:H1558"/>
    <mergeCell ref="H1559:H1561"/>
    <mergeCell ref="H1576:H1577"/>
    <mergeCell ref="H1578:H1580"/>
    <mergeCell ref="H1581:H1582"/>
    <mergeCell ref="H1527:H1530"/>
    <mergeCell ref="H1545:H1546"/>
    <mergeCell ref="H1547:H1548"/>
    <mergeCell ref="H1549:H1550"/>
    <mergeCell ref="H1552:H1554"/>
    <mergeCell ref="H1513:H1515"/>
    <mergeCell ref="H1516:H1517"/>
    <mergeCell ref="H1518:H1520"/>
    <mergeCell ref="H1521:H1522"/>
    <mergeCell ref="H1523:H1526"/>
    <mergeCell ref="H1484:H1485"/>
    <mergeCell ref="H1486:H1487"/>
    <mergeCell ref="H1503:H1507"/>
    <mergeCell ref="H1508:H1509"/>
    <mergeCell ref="H1511:H1512"/>
    <mergeCell ref="H1469:H1471"/>
    <mergeCell ref="H1472:H1474"/>
    <mergeCell ref="H1475:H1477"/>
    <mergeCell ref="H1478:H1479"/>
    <mergeCell ref="H1480:H1483"/>
    <mergeCell ref="H1436:H1438"/>
    <mergeCell ref="H1439:H1442"/>
    <mergeCell ref="H1443:H1446"/>
    <mergeCell ref="H1461:H1464"/>
    <mergeCell ref="H1465:H1468"/>
    <mergeCell ref="H1394:H1399"/>
    <mergeCell ref="H1400:H1406"/>
    <mergeCell ref="H1407:H1410"/>
    <mergeCell ref="H1412:H1416"/>
    <mergeCell ref="H1431:H1434"/>
    <mergeCell ref="H1365:H1366"/>
    <mergeCell ref="H1367:H1368"/>
    <mergeCell ref="H1369:H1373"/>
    <mergeCell ref="H1374:H1375"/>
    <mergeCell ref="H1376:H1379"/>
    <mergeCell ref="H1337:H1338"/>
    <mergeCell ref="H1354:H1356"/>
    <mergeCell ref="H1357:H1358"/>
    <mergeCell ref="H1359:H1360"/>
    <mergeCell ref="H1361:H1362"/>
    <mergeCell ref="H1323:H1326"/>
    <mergeCell ref="H1327:H1328"/>
    <mergeCell ref="H1329:H1332"/>
    <mergeCell ref="H1333:H1334"/>
    <mergeCell ref="H1335:H1336"/>
    <mergeCell ref="H1291:H1294"/>
    <mergeCell ref="H1295:H1299"/>
    <mergeCell ref="H1300:H1301"/>
    <mergeCell ref="H1302:H1303"/>
    <mergeCell ref="H1319:H1320"/>
    <mergeCell ref="H1257:H1260"/>
    <mergeCell ref="H1261:H1263"/>
    <mergeCell ref="H1264:H1268"/>
    <mergeCell ref="H1269:H1271"/>
    <mergeCell ref="H1273:H1276"/>
    <mergeCell ref="H1229:H1230"/>
    <mergeCell ref="H1231:H1233"/>
    <mergeCell ref="H1234:H1237"/>
    <mergeCell ref="H1238:H1240"/>
    <mergeCell ref="H1255:H1256"/>
    <mergeCell ref="H1184:H1186"/>
    <mergeCell ref="H1187:H1190"/>
    <mergeCell ref="H1205:H1209"/>
    <mergeCell ref="H1210:H1211"/>
    <mergeCell ref="H1212:H1214"/>
    <mergeCell ref="H1151:H1154"/>
    <mergeCell ref="H1169:H1172"/>
    <mergeCell ref="H1173:H1176"/>
    <mergeCell ref="H1177:H1179"/>
    <mergeCell ref="H1180:H1183"/>
    <mergeCell ref="H1113:H1115"/>
    <mergeCell ref="H1116:H1121"/>
    <mergeCell ref="H1136:H1140"/>
    <mergeCell ref="H1141:H1145"/>
    <mergeCell ref="H1146:H1150"/>
    <mergeCell ref="H1072:H1073"/>
    <mergeCell ref="H1088:H1091"/>
    <mergeCell ref="H1092:H1095"/>
    <mergeCell ref="H1096:H1104"/>
    <mergeCell ref="H1105:H1112"/>
    <mergeCell ref="H1037:H1041"/>
    <mergeCell ref="H1042:H1045"/>
    <mergeCell ref="H1046:H1050"/>
    <mergeCell ref="H1066:H1069"/>
    <mergeCell ref="H1070:H1071"/>
    <mergeCell ref="H996:H1000"/>
    <mergeCell ref="H1001:H1006"/>
    <mergeCell ref="H1007:H1011"/>
    <mergeCell ref="H1012:H1016"/>
    <mergeCell ref="H1017:H1022"/>
    <mergeCell ref="H967:H971"/>
    <mergeCell ref="H972:H976"/>
    <mergeCell ref="H977:H983"/>
    <mergeCell ref="H984:H989"/>
    <mergeCell ref="H990:H995"/>
    <mergeCell ref="H928:H932"/>
    <mergeCell ref="H933:H936"/>
    <mergeCell ref="H937:H942"/>
    <mergeCell ref="H943:H947"/>
    <mergeCell ref="H948:H952"/>
    <mergeCell ref="H889:H892"/>
    <mergeCell ref="H893:H897"/>
    <mergeCell ref="H898:H902"/>
    <mergeCell ref="H918:H922"/>
    <mergeCell ref="H923:H927"/>
    <mergeCell ref="H866:H868"/>
    <mergeCell ref="H869:H872"/>
    <mergeCell ref="H873:H877"/>
    <mergeCell ref="H878:H883"/>
    <mergeCell ref="H884:H888"/>
    <mergeCell ref="H850:H852"/>
    <mergeCell ref="H853:H858"/>
    <mergeCell ref="H860:H862"/>
    <mergeCell ref="H863:H865"/>
    <mergeCell ref="H815:H817"/>
    <mergeCell ref="H818:H825"/>
    <mergeCell ref="H826:H829"/>
    <mergeCell ref="H844:H846"/>
    <mergeCell ref="H847:H849"/>
    <mergeCell ref="H781:H784"/>
    <mergeCell ref="H785:H787"/>
    <mergeCell ref="H802:H803"/>
    <mergeCell ref="H805:H811"/>
    <mergeCell ref="H812:H814"/>
    <mergeCell ref="H748:H750"/>
    <mergeCell ref="H751:H755"/>
    <mergeCell ref="H756:H760"/>
    <mergeCell ref="H775:H777"/>
    <mergeCell ref="H778:H780"/>
    <mergeCell ref="H731:H733"/>
    <mergeCell ref="H734:H737"/>
    <mergeCell ref="H738:H740"/>
    <mergeCell ref="H741:H742"/>
    <mergeCell ref="H743:H747"/>
    <mergeCell ref="H714:H717"/>
    <mergeCell ref="H718:H721"/>
    <mergeCell ref="H722:H724"/>
    <mergeCell ref="H725:H728"/>
    <mergeCell ref="H729:H730"/>
    <mergeCell ref="H682:H684"/>
    <mergeCell ref="H685:H687"/>
    <mergeCell ref="H702:H704"/>
    <mergeCell ref="H705:H708"/>
    <mergeCell ref="H709:H713"/>
    <mergeCell ref="H662:H666"/>
    <mergeCell ref="H667:H670"/>
    <mergeCell ref="H671:H675"/>
    <mergeCell ref="H676:H678"/>
    <mergeCell ref="H679:H681"/>
    <mergeCell ref="H633:H634"/>
    <mergeCell ref="H638:H640"/>
    <mergeCell ref="H641:H644"/>
    <mergeCell ref="H645:H647"/>
    <mergeCell ref="H593:H598"/>
    <mergeCell ref="H599:H602"/>
    <mergeCell ref="H603:H607"/>
    <mergeCell ref="H608:H612"/>
    <mergeCell ref="H613:H616"/>
    <mergeCell ref="H572:H576"/>
    <mergeCell ref="H577:H580"/>
    <mergeCell ref="H581:H584"/>
    <mergeCell ref="H585:H587"/>
    <mergeCell ref="H588:H592"/>
    <mergeCell ref="H526:H529"/>
    <mergeCell ref="H544:H546"/>
    <mergeCell ref="H547:H548"/>
    <mergeCell ref="H549:H553"/>
    <mergeCell ref="H554:H555"/>
    <mergeCell ref="H498:H499"/>
    <mergeCell ref="H500:H501"/>
    <mergeCell ref="H516:H519"/>
    <mergeCell ref="H520:H522"/>
    <mergeCell ref="H523:H525"/>
    <mergeCell ref="H458:H462"/>
    <mergeCell ref="H463:H469"/>
    <mergeCell ref="H470:H475"/>
    <mergeCell ref="H476:H481"/>
    <mergeCell ref="H496:H497"/>
    <mergeCell ref="H418:H422"/>
    <mergeCell ref="H437:H440"/>
    <mergeCell ref="H441:H445"/>
    <mergeCell ref="H446:H449"/>
    <mergeCell ref="H450:H457"/>
    <mergeCell ref="H377:H380"/>
    <mergeCell ref="H381:H385"/>
    <mergeCell ref="H386:H389"/>
    <mergeCell ref="H407:H412"/>
    <mergeCell ref="H413:H417"/>
    <mergeCell ref="H347:H351"/>
    <mergeCell ref="H352:H355"/>
    <mergeCell ref="H356:H360"/>
    <mergeCell ref="H361:H365"/>
    <mergeCell ref="H366:H376"/>
    <mergeCell ref="H331:H335"/>
    <mergeCell ref="H336:H339"/>
    <mergeCell ref="H340:H341"/>
    <mergeCell ref="H342:H344"/>
    <mergeCell ref="H345:H346"/>
    <mergeCell ref="H294:H296"/>
    <mergeCell ref="H297:H302"/>
    <mergeCell ref="H317:H320"/>
    <mergeCell ref="H321:H325"/>
    <mergeCell ref="H326:H330"/>
    <mergeCell ref="H273:H275"/>
    <mergeCell ref="H276:H281"/>
    <mergeCell ref="H282:H285"/>
    <mergeCell ref="H286:H289"/>
    <mergeCell ref="H290:H293"/>
    <mergeCell ref="H239:H243"/>
    <mergeCell ref="H244:H248"/>
    <mergeCell ref="H249:H251"/>
    <mergeCell ref="H266:H268"/>
    <mergeCell ref="H269:H272"/>
    <mergeCell ref="H221:H224"/>
    <mergeCell ref="H225:H230"/>
    <mergeCell ref="H231:H233"/>
    <mergeCell ref="H234:H238"/>
    <mergeCell ref="H173:H175"/>
    <mergeCell ref="H191:H194"/>
    <mergeCell ref="H195:H197"/>
    <mergeCell ref="H198:H202"/>
    <mergeCell ref="H203:H204"/>
    <mergeCell ref="H150:H155"/>
    <mergeCell ref="H156:H159"/>
    <mergeCell ref="H160:H164"/>
    <mergeCell ref="H165:H167"/>
    <mergeCell ref="H168:H172"/>
    <mergeCell ref="H113:H117"/>
    <mergeCell ref="H118:H123"/>
    <mergeCell ref="H124:H125"/>
    <mergeCell ref="H126:H130"/>
    <mergeCell ref="H145:H149"/>
    <mergeCell ref="H77:H81"/>
    <mergeCell ref="H82:H87"/>
    <mergeCell ref="H88:H93"/>
    <mergeCell ref="H94:H96"/>
    <mergeCell ref="H97:H98"/>
    <mergeCell ref="H38:H40"/>
    <mergeCell ref="H41:H49"/>
    <mergeCell ref="H64:H67"/>
    <mergeCell ref="H68:H71"/>
    <mergeCell ref="H72:H76"/>
    <mergeCell ref="H4:H5"/>
    <mergeCell ref="H6:H11"/>
    <mergeCell ref="H12:H17"/>
    <mergeCell ref="H32:H35"/>
    <mergeCell ref="H36:H37"/>
    <mergeCell ref="E1757:E1758"/>
    <mergeCell ref="E1659:E1662"/>
    <mergeCell ref="E1663:E1667"/>
    <mergeCell ref="E1668:E1672"/>
    <mergeCell ref="E1673:E1676"/>
    <mergeCell ref="E1677:E1678"/>
    <mergeCell ref="E1628:E1630"/>
    <mergeCell ref="E1631:E1634"/>
    <mergeCell ref="E1649:E1652"/>
    <mergeCell ref="E1653:E1654"/>
    <mergeCell ref="E1656:E1657"/>
    <mergeCell ref="E1609:E1615"/>
    <mergeCell ref="E1616:E1618"/>
    <mergeCell ref="E1619:E1620"/>
    <mergeCell ref="E1621:E1622"/>
    <mergeCell ref="E1623:E1627"/>
    <mergeCell ref="H205:H206"/>
    <mergeCell ref="E1773:E1774"/>
    <mergeCell ref="E1775:E1776"/>
    <mergeCell ref="E1777:E1779"/>
    <mergeCell ref="E1727:E1729"/>
    <mergeCell ref="E1730:E1732"/>
    <mergeCell ref="E1747:E1748"/>
    <mergeCell ref="E1749:E1751"/>
    <mergeCell ref="E1752:E1755"/>
    <mergeCell ref="E1710:E1712"/>
    <mergeCell ref="E1713:E1716"/>
    <mergeCell ref="E1717:E1720"/>
    <mergeCell ref="E1721:E1723"/>
    <mergeCell ref="E1724:E1726"/>
    <mergeCell ref="E1693:E1695"/>
    <mergeCell ref="E1696:E1697"/>
    <mergeCell ref="E1698:E1701"/>
    <mergeCell ref="E1702:E1706"/>
    <mergeCell ref="E1707:E1709"/>
    <mergeCell ref="E1578:E1580"/>
    <mergeCell ref="E1581:E1582"/>
    <mergeCell ref="E1583:E1584"/>
    <mergeCell ref="E1585:E1588"/>
    <mergeCell ref="E1590:E1593"/>
    <mergeCell ref="E1549:E1550"/>
    <mergeCell ref="E1552:E1554"/>
    <mergeCell ref="E1555:E1558"/>
    <mergeCell ref="E1559:E1561"/>
    <mergeCell ref="E1576:E1577"/>
    <mergeCell ref="E1521:E1522"/>
    <mergeCell ref="E1523:E1526"/>
    <mergeCell ref="E1527:E1530"/>
    <mergeCell ref="E1545:E1546"/>
    <mergeCell ref="E1547:E1548"/>
    <mergeCell ref="E1508:E1509"/>
    <mergeCell ref="E1511:E1512"/>
    <mergeCell ref="E1513:E1515"/>
    <mergeCell ref="E1516:E1517"/>
    <mergeCell ref="E1518:E1520"/>
    <mergeCell ref="E1357:E1358"/>
    <mergeCell ref="E1302:E1303"/>
    <mergeCell ref="E1319:E1320"/>
    <mergeCell ref="E1323:E1326"/>
    <mergeCell ref="E1327:E1328"/>
    <mergeCell ref="E1329:E1332"/>
    <mergeCell ref="E1269:E1271"/>
    <mergeCell ref="E1273:E1276"/>
    <mergeCell ref="E1291:E1294"/>
    <mergeCell ref="E1295:E1299"/>
    <mergeCell ref="E1300:E1301"/>
    <mergeCell ref="E1478:E1479"/>
    <mergeCell ref="E1480:E1483"/>
    <mergeCell ref="E1484:E1485"/>
    <mergeCell ref="E1486:E1487"/>
    <mergeCell ref="E1503:E1507"/>
    <mergeCell ref="E1461:E1464"/>
    <mergeCell ref="E1465:E1468"/>
    <mergeCell ref="E1469:E1471"/>
    <mergeCell ref="E1472:E1474"/>
    <mergeCell ref="E1475:E1477"/>
    <mergeCell ref="E1412:E1416"/>
    <mergeCell ref="E1431:E1434"/>
    <mergeCell ref="E1436:E1438"/>
    <mergeCell ref="E1439:E1442"/>
    <mergeCell ref="E1443:E1446"/>
    <mergeCell ref="E1374:E1375"/>
    <mergeCell ref="E1376:E1379"/>
    <mergeCell ref="E1394:E1399"/>
    <mergeCell ref="E1400:E1406"/>
    <mergeCell ref="E1407:E1410"/>
    <mergeCell ref="E1365:E1366"/>
    <mergeCell ref="E1234:E1237"/>
    <mergeCell ref="E1238:E1240"/>
    <mergeCell ref="E1177:E1179"/>
    <mergeCell ref="E1180:E1183"/>
    <mergeCell ref="E1184:E1186"/>
    <mergeCell ref="E1187:E1190"/>
    <mergeCell ref="E1210:E1211"/>
    <mergeCell ref="E1205:E1209"/>
    <mergeCell ref="E1141:E1145"/>
    <mergeCell ref="E1146:E1150"/>
    <mergeCell ref="E1151:E1154"/>
    <mergeCell ref="E1169:E1172"/>
    <mergeCell ref="E1173:E1176"/>
    <mergeCell ref="E1333:E1334"/>
    <mergeCell ref="E1335:E1336"/>
    <mergeCell ref="E1337:E1338"/>
    <mergeCell ref="E1354:E1356"/>
    <mergeCell ref="E1066:E1069"/>
    <mergeCell ref="E1070:E1071"/>
    <mergeCell ref="E1072:E1073"/>
    <mergeCell ref="E1088:E1091"/>
    <mergeCell ref="E1092:E1095"/>
    <mergeCell ref="E1012:E1016"/>
    <mergeCell ref="E1017:E1022"/>
    <mergeCell ref="E1037:E1041"/>
    <mergeCell ref="E1042:E1045"/>
    <mergeCell ref="E1046:E1050"/>
    <mergeCell ref="E984:E989"/>
    <mergeCell ref="E990:E995"/>
    <mergeCell ref="E996:E1000"/>
    <mergeCell ref="E1001:E1006"/>
    <mergeCell ref="E1007:E1011"/>
    <mergeCell ref="E1255:E1256"/>
    <mergeCell ref="E1257:E1260"/>
    <mergeCell ref="E1075:E1079"/>
    <mergeCell ref="E1123:E1127"/>
    <mergeCell ref="E1156:E1160"/>
    <mergeCell ref="E1192:E1196"/>
    <mergeCell ref="E1216:E1220"/>
    <mergeCell ref="E1242:E1246"/>
    <mergeCell ref="E1096:E1104"/>
    <mergeCell ref="E1105:E1112"/>
    <mergeCell ref="E1113:E1115"/>
    <mergeCell ref="E1116:E1121"/>
    <mergeCell ref="E1136:E1140"/>
    <mergeCell ref="E1030:E1034"/>
    <mergeCell ref="E1212:E1214"/>
    <mergeCell ref="E1229:E1230"/>
    <mergeCell ref="E1231:E1233"/>
    <mergeCell ref="E775:E777"/>
    <mergeCell ref="E778:E780"/>
    <mergeCell ref="E781:E784"/>
    <mergeCell ref="E785:E787"/>
    <mergeCell ref="E802:E803"/>
    <mergeCell ref="E741:E742"/>
    <mergeCell ref="E743:E747"/>
    <mergeCell ref="E748:E750"/>
    <mergeCell ref="E751:E755"/>
    <mergeCell ref="E756:E760"/>
    <mergeCell ref="E943:E947"/>
    <mergeCell ref="E948:E952"/>
    <mergeCell ref="E967:E971"/>
    <mergeCell ref="E972:E976"/>
    <mergeCell ref="E977:E983"/>
    <mergeCell ref="E918:E922"/>
    <mergeCell ref="E923:E927"/>
    <mergeCell ref="E928:E932"/>
    <mergeCell ref="E933:E936"/>
    <mergeCell ref="E937:E942"/>
    <mergeCell ref="E878:E883"/>
    <mergeCell ref="E884:E888"/>
    <mergeCell ref="E889:E892"/>
    <mergeCell ref="E893:E897"/>
    <mergeCell ref="E898:E902"/>
    <mergeCell ref="E860:E862"/>
    <mergeCell ref="E863:E865"/>
    <mergeCell ref="E866:E868"/>
    <mergeCell ref="E869:E872"/>
    <mergeCell ref="E873:E877"/>
    <mergeCell ref="E789:E793"/>
    <mergeCell ref="E831:E835"/>
    <mergeCell ref="E526:E529"/>
    <mergeCell ref="E544:E546"/>
    <mergeCell ref="E547:E548"/>
    <mergeCell ref="E549:E553"/>
    <mergeCell ref="E554:E555"/>
    <mergeCell ref="E725:E728"/>
    <mergeCell ref="E729:E730"/>
    <mergeCell ref="E731:E733"/>
    <mergeCell ref="E734:E737"/>
    <mergeCell ref="E738:E740"/>
    <mergeCell ref="E705:E708"/>
    <mergeCell ref="E709:E713"/>
    <mergeCell ref="E714:E717"/>
    <mergeCell ref="E718:E721"/>
    <mergeCell ref="E722:E724"/>
    <mergeCell ref="E682:E684"/>
    <mergeCell ref="E679:E681"/>
    <mergeCell ref="E685:E687"/>
    <mergeCell ref="E702:E704"/>
    <mergeCell ref="E662:E666"/>
    <mergeCell ref="E667:E670"/>
    <mergeCell ref="E671:E675"/>
    <mergeCell ref="E676:E678"/>
    <mergeCell ref="E498:E499"/>
    <mergeCell ref="E500:E501"/>
    <mergeCell ref="E516:E519"/>
    <mergeCell ref="E520:E522"/>
    <mergeCell ref="E523:E525"/>
    <mergeCell ref="E463:E469"/>
    <mergeCell ref="E470:E475"/>
    <mergeCell ref="E476:E481"/>
    <mergeCell ref="E496:E497"/>
    <mergeCell ref="E437:E440"/>
    <mergeCell ref="E441:E445"/>
    <mergeCell ref="E446:E449"/>
    <mergeCell ref="E450:E457"/>
    <mergeCell ref="E458:E462"/>
    <mergeCell ref="E381:E385"/>
    <mergeCell ref="E386:E389"/>
    <mergeCell ref="E407:E412"/>
    <mergeCell ref="E413:E417"/>
    <mergeCell ref="E418:E422"/>
    <mergeCell ref="E391:E395"/>
    <mergeCell ref="E424:E428"/>
    <mergeCell ref="E483:E487"/>
    <mergeCell ref="E503:E507"/>
    <mergeCell ref="E198:E202"/>
    <mergeCell ref="E203:E204"/>
    <mergeCell ref="E165:E167"/>
    <mergeCell ref="E352:E355"/>
    <mergeCell ref="E356:E360"/>
    <mergeCell ref="E361:E365"/>
    <mergeCell ref="E259:E263"/>
    <mergeCell ref="E214:E218"/>
    <mergeCell ref="E183:E187"/>
    <mergeCell ref="E253:E257"/>
    <mergeCell ref="E304:E308"/>
    <mergeCell ref="E366:E376"/>
    <mergeCell ref="E377:E380"/>
    <mergeCell ref="E336:E339"/>
    <mergeCell ref="E340:E341"/>
    <mergeCell ref="E342:E344"/>
    <mergeCell ref="E345:E346"/>
    <mergeCell ref="E347:E351"/>
    <mergeCell ref="E297:E302"/>
    <mergeCell ref="E317:E320"/>
    <mergeCell ref="E321:E325"/>
    <mergeCell ref="E326:E330"/>
    <mergeCell ref="E331:E335"/>
    <mergeCell ref="E273:E275"/>
    <mergeCell ref="E276:E281"/>
    <mergeCell ref="E286:E289"/>
    <mergeCell ref="E290:E293"/>
    <mergeCell ref="E294:E296"/>
    <mergeCell ref="E282:E285"/>
    <mergeCell ref="E195:E197"/>
    <mergeCell ref="E82:E87"/>
    <mergeCell ref="E4:E5"/>
    <mergeCell ref="E6:E11"/>
    <mergeCell ref="E12:E17"/>
    <mergeCell ref="E32:E35"/>
    <mergeCell ref="E36:E37"/>
    <mergeCell ref="E38:E40"/>
    <mergeCell ref="E41:E49"/>
    <mergeCell ref="E64:E67"/>
    <mergeCell ref="E68:E71"/>
    <mergeCell ref="E72:E76"/>
    <mergeCell ref="E77:E81"/>
    <mergeCell ref="E19:E23"/>
    <mergeCell ref="E239:E243"/>
    <mergeCell ref="E244:E248"/>
    <mergeCell ref="E249:E251"/>
    <mergeCell ref="E138:E142"/>
    <mergeCell ref="E51:E55"/>
    <mergeCell ref="E100:E104"/>
    <mergeCell ref="E132:E136"/>
    <mergeCell ref="E177:E181"/>
    <mergeCell ref="E208:E212"/>
    <mergeCell ref="E88:E93"/>
    <mergeCell ref="E94:E96"/>
    <mergeCell ref="E97:E98"/>
    <mergeCell ref="E113:E117"/>
    <mergeCell ref="E118:E123"/>
    <mergeCell ref="E124:E125"/>
    <mergeCell ref="E126:E130"/>
    <mergeCell ref="E145:E149"/>
    <mergeCell ref="E150:E155"/>
    <mergeCell ref="E221:E224"/>
    <mergeCell ref="I866:I868"/>
    <mergeCell ref="E156:E159"/>
    <mergeCell ref="E531:E535"/>
    <mergeCell ref="E558:E562"/>
    <mergeCell ref="E618:E622"/>
    <mergeCell ref="E649:E653"/>
    <mergeCell ref="E689:E693"/>
    <mergeCell ref="E762:E766"/>
    <mergeCell ref="E633:E634"/>
    <mergeCell ref="E638:E640"/>
    <mergeCell ref="E641:E644"/>
    <mergeCell ref="E645:E647"/>
    <mergeCell ref="E593:E598"/>
    <mergeCell ref="E599:E602"/>
    <mergeCell ref="E603:E607"/>
    <mergeCell ref="E608:E612"/>
    <mergeCell ref="E613:E616"/>
    <mergeCell ref="E572:E576"/>
    <mergeCell ref="E577:E580"/>
    <mergeCell ref="E581:E584"/>
    <mergeCell ref="E585:E587"/>
    <mergeCell ref="E588:E592"/>
    <mergeCell ref="E160:E164"/>
    <mergeCell ref="E266:E268"/>
    <mergeCell ref="E269:E272"/>
    <mergeCell ref="E225:E230"/>
    <mergeCell ref="E231:E233"/>
    <mergeCell ref="E234:E238"/>
    <mergeCell ref="E205:E206"/>
    <mergeCell ref="E168:E172"/>
    <mergeCell ref="E173:E175"/>
    <mergeCell ref="E191:E194"/>
    <mergeCell ref="E904:E908"/>
    <mergeCell ref="E954:E958"/>
    <mergeCell ref="E1024:E1028"/>
    <mergeCell ref="E1052:E1056"/>
    <mergeCell ref="E844:E846"/>
    <mergeCell ref="E847:E849"/>
    <mergeCell ref="E850:E852"/>
    <mergeCell ref="E853:E858"/>
    <mergeCell ref="E805:E811"/>
    <mergeCell ref="E812:E814"/>
    <mergeCell ref="E815:E817"/>
    <mergeCell ref="E818:E825"/>
    <mergeCell ref="E826:E829"/>
    <mergeCell ref="B853:B858"/>
    <mergeCell ref="B860:B862"/>
    <mergeCell ref="B863:B865"/>
    <mergeCell ref="B866:B868"/>
    <mergeCell ref="B943:B947"/>
    <mergeCell ref="B948:B952"/>
    <mergeCell ref="B967:B971"/>
    <mergeCell ref="B972:B976"/>
    <mergeCell ref="B977:B983"/>
    <mergeCell ref="B953:B965"/>
    <mergeCell ref="B1023:B1035"/>
    <mergeCell ref="B1051:B1063"/>
    <mergeCell ref="B903:B915"/>
    <mergeCell ref="E960:E964"/>
    <mergeCell ref="C847:C849"/>
    <mergeCell ref="C850:C852"/>
    <mergeCell ref="C853:C858"/>
    <mergeCell ref="C860:C862"/>
    <mergeCell ref="C863:C865"/>
    <mergeCell ref="E1680:E1684"/>
    <mergeCell ref="E1734:E1738"/>
    <mergeCell ref="E1781:E1785"/>
    <mergeCell ref="E1760:E1764"/>
    <mergeCell ref="E1489:E1493"/>
    <mergeCell ref="E1532:E1536"/>
    <mergeCell ref="B1113:B1115"/>
    <mergeCell ref="B1116:B1121"/>
    <mergeCell ref="B1136:B1140"/>
    <mergeCell ref="B1141:B1145"/>
    <mergeCell ref="B1146:B1150"/>
    <mergeCell ref="B1151:B1154"/>
    <mergeCell ref="B1169:B1172"/>
    <mergeCell ref="B1173:B1176"/>
    <mergeCell ref="B1177:B1179"/>
    <mergeCell ref="B1180:B1183"/>
    <mergeCell ref="E1563:E1567"/>
    <mergeCell ref="E1595:E1599"/>
    <mergeCell ref="E1636:E1640"/>
    <mergeCell ref="E1278:E1282"/>
    <mergeCell ref="E1305:E1309"/>
    <mergeCell ref="E1340:E1344"/>
    <mergeCell ref="E1381:E1385"/>
    <mergeCell ref="E1418:E1422"/>
    <mergeCell ref="E1448:E1452"/>
    <mergeCell ref="E1359:E1360"/>
    <mergeCell ref="E1361:E1362"/>
    <mergeCell ref="E1367:E1368"/>
    <mergeCell ref="E1369:E1373"/>
    <mergeCell ref="E1261:E1263"/>
    <mergeCell ref="E1264:E1268"/>
    <mergeCell ref="C1180:C1183"/>
    <mergeCell ref="I4:I5"/>
    <mergeCell ref="I6:I11"/>
    <mergeCell ref="I12:I17"/>
    <mergeCell ref="I32:I35"/>
    <mergeCell ref="I36:I37"/>
    <mergeCell ref="I38:I40"/>
    <mergeCell ref="I41:I49"/>
    <mergeCell ref="I64:I67"/>
    <mergeCell ref="I68:I71"/>
    <mergeCell ref="I72:I76"/>
    <mergeCell ref="I77:I81"/>
    <mergeCell ref="I82:I87"/>
    <mergeCell ref="I88:I93"/>
    <mergeCell ref="I94:I96"/>
    <mergeCell ref="I97:I98"/>
    <mergeCell ref="I113:I117"/>
    <mergeCell ref="I118:I123"/>
    <mergeCell ref="I124:I125"/>
    <mergeCell ref="I126:I130"/>
    <mergeCell ref="I145:I149"/>
    <mergeCell ref="I150:I155"/>
    <mergeCell ref="I156:I159"/>
    <mergeCell ref="I160:I164"/>
    <mergeCell ref="I165:I167"/>
    <mergeCell ref="I168:I172"/>
    <mergeCell ref="I173:I175"/>
    <mergeCell ref="I191:I194"/>
    <mergeCell ref="I195:I197"/>
    <mergeCell ref="I198:I202"/>
    <mergeCell ref="I203:I204"/>
    <mergeCell ref="I205:I206"/>
    <mergeCell ref="I221:I224"/>
    <mergeCell ref="I225:I230"/>
    <mergeCell ref="I231:I233"/>
    <mergeCell ref="I234:I238"/>
    <mergeCell ref="I239:I243"/>
    <mergeCell ref="I244:I248"/>
    <mergeCell ref="I249:I251"/>
    <mergeCell ref="I266:I268"/>
    <mergeCell ref="I269:I272"/>
    <mergeCell ref="I273:I275"/>
    <mergeCell ref="I276:I281"/>
    <mergeCell ref="I282:I285"/>
    <mergeCell ref="I286:I289"/>
    <mergeCell ref="I290:I293"/>
    <mergeCell ref="I294:I296"/>
    <mergeCell ref="I297:I302"/>
    <mergeCell ref="I317:I320"/>
    <mergeCell ref="I321:I325"/>
    <mergeCell ref="I326:I330"/>
    <mergeCell ref="I331:I335"/>
    <mergeCell ref="I554:I555"/>
    <mergeCell ref="I336:I339"/>
    <mergeCell ref="I340:I341"/>
    <mergeCell ref="I342:I344"/>
    <mergeCell ref="I345:I346"/>
    <mergeCell ref="I347:I351"/>
    <mergeCell ref="I352:I355"/>
    <mergeCell ref="I356:I360"/>
    <mergeCell ref="I361:I365"/>
    <mergeCell ref="I366:I376"/>
    <mergeCell ref="I377:I380"/>
    <mergeCell ref="I381:I385"/>
    <mergeCell ref="I386:I389"/>
    <mergeCell ref="I407:I412"/>
    <mergeCell ref="I413:I417"/>
    <mergeCell ref="I418:I422"/>
    <mergeCell ref="I437:I440"/>
    <mergeCell ref="I441:I445"/>
    <mergeCell ref="I572:I576"/>
    <mergeCell ref="I577:I580"/>
    <mergeCell ref="I581:I584"/>
    <mergeCell ref="I585:I587"/>
    <mergeCell ref="I588:I592"/>
    <mergeCell ref="I593:I598"/>
    <mergeCell ref="I599:I602"/>
    <mergeCell ref="I603:I607"/>
    <mergeCell ref="I608:I612"/>
    <mergeCell ref="I613:I616"/>
    <mergeCell ref="I633:I634"/>
    <mergeCell ref="I638:I640"/>
    <mergeCell ref="I641:I644"/>
    <mergeCell ref="I645:I647"/>
    <mergeCell ref="I662:I666"/>
    <mergeCell ref="I667:I670"/>
    <mergeCell ref="I446:I449"/>
    <mergeCell ref="I450:I457"/>
    <mergeCell ref="I458:I462"/>
    <mergeCell ref="I463:I469"/>
    <mergeCell ref="I470:I475"/>
    <mergeCell ref="I476:I481"/>
    <mergeCell ref="I496:I497"/>
    <mergeCell ref="I498:I499"/>
    <mergeCell ref="I500:I501"/>
    <mergeCell ref="I516:I519"/>
    <mergeCell ref="I520:I522"/>
    <mergeCell ref="I523:I525"/>
    <mergeCell ref="I526:I529"/>
    <mergeCell ref="I544:I546"/>
    <mergeCell ref="I547:I548"/>
    <mergeCell ref="I549:I553"/>
    <mergeCell ref="I671:I675"/>
    <mergeCell ref="I676:I678"/>
    <mergeCell ref="I679:I681"/>
    <mergeCell ref="I682:I684"/>
    <mergeCell ref="I685:I687"/>
    <mergeCell ref="I702:I704"/>
    <mergeCell ref="I705:I708"/>
    <mergeCell ref="I709:I713"/>
    <mergeCell ref="I714:I717"/>
    <mergeCell ref="I718:I721"/>
    <mergeCell ref="I722:I724"/>
    <mergeCell ref="I725:I728"/>
    <mergeCell ref="I729:I730"/>
    <mergeCell ref="I731:I733"/>
    <mergeCell ref="I734:I737"/>
    <mergeCell ref="I738:I740"/>
    <mergeCell ref="I741:I742"/>
    <mergeCell ref="I869:I872"/>
    <mergeCell ref="I873:I877"/>
    <mergeCell ref="I878:I883"/>
    <mergeCell ref="I884:I888"/>
    <mergeCell ref="I889:I892"/>
    <mergeCell ref="I893:I897"/>
    <mergeCell ref="I898:I902"/>
    <mergeCell ref="I918:I922"/>
    <mergeCell ref="I923:I927"/>
    <mergeCell ref="I928:I932"/>
    <mergeCell ref="I933:I936"/>
    <mergeCell ref="I937:I942"/>
    <mergeCell ref="I743:I747"/>
    <mergeCell ref="I748:I750"/>
    <mergeCell ref="I751:I755"/>
    <mergeCell ref="I756:I760"/>
    <mergeCell ref="I775:I777"/>
    <mergeCell ref="I778:I780"/>
    <mergeCell ref="I781:I784"/>
    <mergeCell ref="I785:I787"/>
    <mergeCell ref="I802:I803"/>
    <mergeCell ref="I805:I811"/>
    <mergeCell ref="I812:I814"/>
    <mergeCell ref="I815:I817"/>
    <mergeCell ref="I818:I825"/>
    <mergeCell ref="I826:I829"/>
    <mergeCell ref="I844:I846"/>
    <mergeCell ref="I847:I849"/>
    <mergeCell ref="I850:I852"/>
    <mergeCell ref="I853:I858"/>
    <mergeCell ref="I860:I862"/>
    <mergeCell ref="I863:I865"/>
    <mergeCell ref="I943:I947"/>
    <mergeCell ref="I948:I952"/>
    <mergeCell ref="I967:I971"/>
    <mergeCell ref="I972:I976"/>
    <mergeCell ref="I977:I983"/>
    <mergeCell ref="I984:I989"/>
    <mergeCell ref="I990:I995"/>
    <mergeCell ref="I996:I1000"/>
    <mergeCell ref="I1001:I1006"/>
    <mergeCell ref="I1007:I1011"/>
    <mergeCell ref="I1012:I1016"/>
    <mergeCell ref="I1017:I1022"/>
    <mergeCell ref="I1037:I1041"/>
    <mergeCell ref="I1042:I1045"/>
    <mergeCell ref="I1046:I1050"/>
    <mergeCell ref="I1066:I1069"/>
    <mergeCell ref="I1070:I1071"/>
    <mergeCell ref="I1072:I1073"/>
    <mergeCell ref="I1088:I1091"/>
    <mergeCell ref="I1092:I1095"/>
    <mergeCell ref="I1096:I1104"/>
    <mergeCell ref="I1105:I1112"/>
    <mergeCell ref="I1113:I1115"/>
    <mergeCell ref="I1116:I1121"/>
    <mergeCell ref="I1136:I1140"/>
    <mergeCell ref="I1141:I1145"/>
    <mergeCell ref="I1146:I1150"/>
    <mergeCell ref="I1151:I1154"/>
    <mergeCell ref="I1169:I1172"/>
    <mergeCell ref="I1173:I1176"/>
    <mergeCell ref="I1177:I1179"/>
    <mergeCell ref="I1180:I1183"/>
    <mergeCell ref="I1184:I1186"/>
    <mergeCell ref="I1187:I1190"/>
    <mergeCell ref="I1205:I1209"/>
    <mergeCell ref="I1210:I1211"/>
    <mergeCell ref="I1212:I1214"/>
    <mergeCell ref="I1229:I1230"/>
    <mergeCell ref="I1231:I1233"/>
    <mergeCell ref="I1234:I1237"/>
    <mergeCell ref="I1238:I1240"/>
    <mergeCell ref="I1255:I1256"/>
    <mergeCell ref="I1257:I1260"/>
    <mergeCell ref="I1261:I1263"/>
    <mergeCell ref="I1264:I1268"/>
    <mergeCell ref="I1269:I1271"/>
    <mergeCell ref="I1273:I1276"/>
    <mergeCell ref="I1291:I1294"/>
    <mergeCell ref="I1295:I1299"/>
    <mergeCell ref="I1300:I1301"/>
    <mergeCell ref="I1302:I1303"/>
    <mergeCell ref="I1319:I1320"/>
    <mergeCell ref="I1323:I1326"/>
    <mergeCell ref="I1327:I1328"/>
    <mergeCell ref="I1329:I1332"/>
    <mergeCell ref="I1333:I1334"/>
    <mergeCell ref="I1335:I1336"/>
    <mergeCell ref="I1337:I1338"/>
    <mergeCell ref="I1354:I1356"/>
    <mergeCell ref="I1357:I1358"/>
    <mergeCell ref="I1359:I1360"/>
    <mergeCell ref="I1361:I1362"/>
    <mergeCell ref="I1365:I1366"/>
    <mergeCell ref="I1367:I1368"/>
    <mergeCell ref="I1369:I1373"/>
    <mergeCell ref="I1374:I1375"/>
    <mergeCell ref="I1376:I1379"/>
    <mergeCell ref="I1394:I1399"/>
    <mergeCell ref="I1400:I1406"/>
    <mergeCell ref="I1407:I1410"/>
    <mergeCell ref="I1412:I1416"/>
    <mergeCell ref="I1431:I1434"/>
    <mergeCell ref="I1436:I1438"/>
    <mergeCell ref="I1439:I1442"/>
    <mergeCell ref="I1443:I1446"/>
    <mergeCell ref="I1461:I1464"/>
    <mergeCell ref="I1465:I1468"/>
    <mergeCell ref="I1469:I1471"/>
    <mergeCell ref="I1472:I1474"/>
    <mergeCell ref="I1475:I1477"/>
    <mergeCell ref="I1478:I1479"/>
    <mergeCell ref="I1480:I1483"/>
    <mergeCell ref="I1484:I1485"/>
    <mergeCell ref="I1486:I1487"/>
    <mergeCell ref="I1503:I1507"/>
    <mergeCell ref="I1653:I1654"/>
    <mergeCell ref="I1656:I1657"/>
    <mergeCell ref="I1659:I1662"/>
    <mergeCell ref="I1663:I1667"/>
    <mergeCell ref="I1668:I1672"/>
    <mergeCell ref="I1673:I1676"/>
    <mergeCell ref="I1508:I1509"/>
    <mergeCell ref="I1511:I1512"/>
    <mergeCell ref="I1513:I1515"/>
    <mergeCell ref="I1516:I1517"/>
    <mergeCell ref="I1518:I1520"/>
    <mergeCell ref="I1521:I1522"/>
    <mergeCell ref="I1523:I1526"/>
    <mergeCell ref="I1527:I1530"/>
    <mergeCell ref="I1545:I1546"/>
    <mergeCell ref="I1547:I1548"/>
    <mergeCell ref="I1549:I1550"/>
    <mergeCell ref="I1552:I1554"/>
    <mergeCell ref="I1555:I1558"/>
    <mergeCell ref="I1559:I1561"/>
    <mergeCell ref="I1576:I1577"/>
    <mergeCell ref="I1578:I1580"/>
    <mergeCell ref="I1581:I1582"/>
    <mergeCell ref="I1757:I1758"/>
    <mergeCell ref="I1773:I1774"/>
    <mergeCell ref="I1775:I1776"/>
    <mergeCell ref="I1777:I1779"/>
    <mergeCell ref="G19:G23"/>
    <mergeCell ref="I1677:I1678"/>
    <mergeCell ref="I1693:I1695"/>
    <mergeCell ref="I1696:I1697"/>
    <mergeCell ref="I1698:I1701"/>
    <mergeCell ref="I1702:I1706"/>
    <mergeCell ref="I1707:I1709"/>
    <mergeCell ref="I1710:I1712"/>
    <mergeCell ref="I1713:I1716"/>
    <mergeCell ref="I1717:I1720"/>
    <mergeCell ref="I1721:I1723"/>
    <mergeCell ref="I1724:I1726"/>
    <mergeCell ref="I1727:I1729"/>
    <mergeCell ref="I1730:I1732"/>
    <mergeCell ref="I1747:I1748"/>
    <mergeCell ref="I1749:I1751"/>
    <mergeCell ref="I1752:I1755"/>
    <mergeCell ref="I1583:I1584"/>
    <mergeCell ref="I1585:I1588"/>
    <mergeCell ref="I1590:I1593"/>
    <mergeCell ref="I1609:I1615"/>
    <mergeCell ref="I1616:I1618"/>
    <mergeCell ref="I1619:I1620"/>
    <mergeCell ref="I1621:I1622"/>
    <mergeCell ref="I1623:I1627"/>
    <mergeCell ref="I1628:I1630"/>
    <mergeCell ref="I1631:I1634"/>
    <mergeCell ref="I1649:I1652"/>
    <mergeCell ref="F26:F29"/>
    <mergeCell ref="G26:G29"/>
    <mergeCell ref="F58:F61"/>
    <mergeCell ref="G58:G61"/>
    <mergeCell ref="F107:F110"/>
    <mergeCell ref="G107:G110"/>
    <mergeCell ref="F139:F142"/>
    <mergeCell ref="G139:G142"/>
    <mergeCell ref="F184:F187"/>
    <mergeCell ref="G184:G187"/>
    <mergeCell ref="F215:F218"/>
    <mergeCell ref="G215:G218"/>
    <mergeCell ref="F260:F263"/>
    <mergeCell ref="G260:G263"/>
    <mergeCell ref="F311:F314"/>
    <mergeCell ref="G311:G314"/>
    <mergeCell ref="F398:F401"/>
    <mergeCell ref="G398:G401"/>
    <mergeCell ref="G51:G55"/>
    <mergeCell ref="F100:F104"/>
    <mergeCell ref="G100:G104"/>
    <mergeCell ref="F132:F136"/>
    <mergeCell ref="G132:G136"/>
    <mergeCell ref="F177:F181"/>
    <mergeCell ref="G177:G181"/>
    <mergeCell ref="F208:F212"/>
    <mergeCell ref="G208:G212"/>
    <mergeCell ref="F253:F257"/>
    <mergeCell ref="G253:G257"/>
    <mergeCell ref="F304:F308"/>
    <mergeCell ref="G304:G308"/>
    <mergeCell ref="F391:F395"/>
    <mergeCell ref="F696:F699"/>
    <mergeCell ref="G696:G699"/>
    <mergeCell ref="F769:F772"/>
    <mergeCell ref="G769:G772"/>
    <mergeCell ref="F762:F766"/>
    <mergeCell ref="G762:G766"/>
    <mergeCell ref="F1455:F1458"/>
    <mergeCell ref="G1455:G1458"/>
    <mergeCell ref="F796:F799"/>
    <mergeCell ref="G796:G799"/>
    <mergeCell ref="F838:F841"/>
    <mergeCell ref="G838:G841"/>
    <mergeCell ref="F911:F914"/>
    <mergeCell ref="F961:F964"/>
    <mergeCell ref="G961:G964"/>
    <mergeCell ref="F1031:F1034"/>
    <mergeCell ref="G1031:G1034"/>
    <mergeCell ref="F1059:F1062"/>
    <mergeCell ref="G1059:G1062"/>
    <mergeCell ref="F1082:F1085"/>
    <mergeCell ref="G1082:G1085"/>
    <mergeCell ref="F1130:F1133"/>
    <mergeCell ref="G1130:G1133"/>
    <mergeCell ref="F1163:F1166"/>
    <mergeCell ref="G1163:G1166"/>
    <mergeCell ref="G1192:G1196"/>
    <mergeCell ref="F1192:F1196"/>
    <mergeCell ref="G1216:G1220"/>
    <mergeCell ref="F1216:F1220"/>
    <mergeCell ref="G1242:G1246"/>
    <mergeCell ref="F1242:F1246"/>
    <mergeCell ref="F789:F793"/>
    <mergeCell ref="F1788:F1791"/>
    <mergeCell ref="G1788:G1791"/>
    <mergeCell ref="F1199:F1202"/>
    <mergeCell ref="G1199:G1202"/>
    <mergeCell ref="F1223:F1226"/>
    <mergeCell ref="G1223:G1226"/>
    <mergeCell ref="F1249:F1252"/>
    <mergeCell ref="G1249:G1252"/>
    <mergeCell ref="F1285:F1288"/>
    <mergeCell ref="G1285:G1288"/>
    <mergeCell ref="F1312:F1315"/>
    <mergeCell ref="G1312:G1315"/>
    <mergeCell ref="F1347:F1350"/>
    <mergeCell ref="G1347:G1350"/>
    <mergeCell ref="F1388:F1391"/>
    <mergeCell ref="G1388:G1391"/>
    <mergeCell ref="F1425:F1428"/>
    <mergeCell ref="G1425:G1428"/>
    <mergeCell ref="G1278:G1282"/>
    <mergeCell ref="F1278:F1282"/>
    <mergeCell ref="G1305:G1309"/>
    <mergeCell ref="F1305:F1309"/>
    <mergeCell ref="G1340:G1344"/>
    <mergeCell ref="F1340:F1344"/>
    <mergeCell ref="F1496:F1499"/>
    <mergeCell ref="G1496:G1499"/>
    <mergeCell ref="F1539:F1542"/>
    <mergeCell ref="G1539:G1542"/>
    <mergeCell ref="F1570:F1573"/>
    <mergeCell ref="G1570:G1573"/>
    <mergeCell ref="F1602:F1605"/>
    <mergeCell ref="G1602:G1605"/>
    <mergeCell ref="C4:C5"/>
    <mergeCell ref="C6:C11"/>
    <mergeCell ref="C12:C17"/>
    <mergeCell ref="C18:C30"/>
    <mergeCell ref="C32:C35"/>
    <mergeCell ref="C36:C37"/>
    <mergeCell ref="C38:C40"/>
    <mergeCell ref="C41:C49"/>
    <mergeCell ref="C50:C62"/>
    <mergeCell ref="C64:C67"/>
    <mergeCell ref="C68:C71"/>
    <mergeCell ref="C72:C76"/>
    <mergeCell ref="C77:C81"/>
    <mergeCell ref="C82:C87"/>
    <mergeCell ref="C88:C93"/>
    <mergeCell ref="C94:C96"/>
    <mergeCell ref="C97:C98"/>
    <mergeCell ref="C99:C111"/>
    <mergeCell ref="C113:C117"/>
    <mergeCell ref="C118:C123"/>
    <mergeCell ref="C124:C125"/>
    <mergeCell ref="C126:C130"/>
    <mergeCell ref="C131:C143"/>
    <mergeCell ref="C145:C149"/>
    <mergeCell ref="C150:C155"/>
    <mergeCell ref="C156:C159"/>
    <mergeCell ref="C160:C164"/>
    <mergeCell ref="C165:C167"/>
    <mergeCell ref="C168:C172"/>
    <mergeCell ref="C173:C175"/>
    <mergeCell ref="C176:C188"/>
    <mergeCell ref="C191:C194"/>
    <mergeCell ref="C195:C197"/>
    <mergeCell ref="C198:C202"/>
    <mergeCell ref="C203:C204"/>
    <mergeCell ref="C205:C206"/>
    <mergeCell ref="C207:C219"/>
    <mergeCell ref="C221:C224"/>
    <mergeCell ref="C225:C230"/>
    <mergeCell ref="C231:C233"/>
    <mergeCell ref="C234:C238"/>
    <mergeCell ref="C239:C243"/>
    <mergeCell ref="C244:C248"/>
    <mergeCell ref="C249:C251"/>
    <mergeCell ref="C252:C264"/>
    <mergeCell ref="C266:C268"/>
    <mergeCell ref="C269:C272"/>
    <mergeCell ref="C273:C275"/>
    <mergeCell ref="C276:C281"/>
    <mergeCell ref="C282:C285"/>
    <mergeCell ref="C286:C289"/>
    <mergeCell ref="C290:C293"/>
    <mergeCell ref="C294:C296"/>
    <mergeCell ref="C297:C302"/>
    <mergeCell ref="C303:C315"/>
    <mergeCell ref="C317:C320"/>
    <mergeCell ref="C321:C325"/>
    <mergeCell ref="C326:C330"/>
    <mergeCell ref="C331:C335"/>
    <mergeCell ref="C336:C339"/>
    <mergeCell ref="C340:C341"/>
    <mergeCell ref="C342:C344"/>
    <mergeCell ref="C345:C346"/>
    <mergeCell ref="C347:C351"/>
    <mergeCell ref="C352:C355"/>
    <mergeCell ref="C356:C360"/>
    <mergeCell ref="C361:C365"/>
    <mergeCell ref="C366:C376"/>
    <mergeCell ref="C377:C380"/>
    <mergeCell ref="C381:C385"/>
    <mergeCell ref="C386:C389"/>
    <mergeCell ref="C390:C402"/>
    <mergeCell ref="C407:C412"/>
    <mergeCell ref="C413:C417"/>
    <mergeCell ref="C418:C422"/>
    <mergeCell ref="C423:C435"/>
    <mergeCell ref="C437:C440"/>
    <mergeCell ref="C441:C445"/>
    <mergeCell ref="C446:C449"/>
    <mergeCell ref="C450:C457"/>
    <mergeCell ref="C458:C462"/>
    <mergeCell ref="C463:C469"/>
    <mergeCell ref="C470:C475"/>
    <mergeCell ref="C476:C481"/>
    <mergeCell ref="C482:C494"/>
    <mergeCell ref="C496:C497"/>
    <mergeCell ref="C498:C499"/>
    <mergeCell ref="C500:C501"/>
    <mergeCell ref="C502:C514"/>
    <mergeCell ref="C516:C519"/>
    <mergeCell ref="C520:C522"/>
    <mergeCell ref="C523:C525"/>
    <mergeCell ref="C526:C529"/>
    <mergeCell ref="C530:C542"/>
    <mergeCell ref="C544:C546"/>
    <mergeCell ref="C547:C548"/>
    <mergeCell ref="C549:C553"/>
    <mergeCell ref="C554:C555"/>
    <mergeCell ref="C557:C569"/>
    <mergeCell ref="C572:C576"/>
    <mergeCell ref="C577:C580"/>
    <mergeCell ref="C581:C584"/>
    <mergeCell ref="C585:C587"/>
    <mergeCell ref="C588:C592"/>
    <mergeCell ref="C593:C598"/>
    <mergeCell ref="C599:C602"/>
    <mergeCell ref="C603:C607"/>
    <mergeCell ref="C608:C612"/>
    <mergeCell ref="C613:C616"/>
    <mergeCell ref="C617:C629"/>
    <mergeCell ref="C633:C634"/>
    <mergeCell ref="C638:C640"/>
    <mergeCell ref="C641:C644"/>
    <mergeCell ref="C645:C647"/>
    <mergeCell ref="C648:C660"/>
    <mergeCell ref="C662:C666"/>
    <mergeCell ref="C667:C670"/>
    <mergeCell ref="C671:C675"/>
    <mergeCell ref="C676:C678"/>
    <mergeCell ref="C679:C681"/>
    <mergeCell ref="C682:C684"/>
    <mergeCell ref="C685:C687"/>
    <mergeCell ref="C688:C700"/>
    <mergeCell ref="C702:C704"/>
    <mergeCell ref="C705:C708"/>
    <mergeCell ref="C709:C713"/>
    <mergeCell ref="C714:C717"/>
    <mergeCell ref="C718:C721"/>
    <mergeCell ref="C722:C724"/>
    <mergeCell ref="C725:C728"/>
    <mergeCell ref="C729:C730"/>
    <mergeCell ref="C731:C733"/>
    <mergeCell ref="C734:C737"/>
    <mergeCell ref="C738:C740"/>
    <mergeCell ref="C741:C742"/>
    <mergeCell ref="C743:C747"/>
    <mergeCell ref="C748:C750"/>
    <mergeCell ref="C751:C755"/>
    <mergeCell ref="C756:C760"/>
    <mergeCell ref="C761:C773"/>
    <mergeCell ref="C775:C777"/>
    <mergeCell ref="C778:C780"/>
    <mergeCell ref="C781:C784"/>
    <mergeCell ref="C785:C787"/>
    <mergeCell ref="C788:C800"/>
    <mergeCell ref="C802:C803"/>
    <mergeCell ref="C805:C811"/>
    <mergeCell ref="C812:C814"/>
    <mergeCell ref="C815:C817"/>
    <mergeCell ref="C818:C825"/>
    <mergeCell ref="C826:C829"/>
    <mergeCell ref="C830:C842"/>
    <mergeCell ref="C844:C846"/>
    <mergeCell ref="C866:C868"/>
    <mergeCell ref="C869:C872"/>
    <mergeCell ref="C873:C877"/>
    <mergeCell ref="C878:C883"/>
    <mergeCell ref="C884:C888"/>
    <mergeCell ref="C889:C892"/>
    <mergeCell ref="C893:C897"/>
    <mergeCell ref="C898:C902"/>
    <mergeCell ref="C903:C915"/>
    <mergeCell ref="C918:C922"/>
    <mergeCell ref="C923:C927"/>
    <mergeCell ref="C928:C932"/>
    <mergeCell ref="C933:C936"/>
    <mergeCell ref="C937:C942"/>
    <mergeCell ref="C943:C947"/>
    <mergeCell ref="C948:C952"/>
    <mergeCell ref="C953:C965"/>
    <mergeCell ref="C967:C971"/>
    <mergeCell ref="C972:C976"/>
    <mergeCell ref="C977:C983"/>
    <mergeCell ref="C984:C989"/>
    <mergeCell ref="C990:C995"/>
    <mergeCell ref="C996:C1000"/>
    <mergeCell ref="C1001:C1006"/>
    <mergeCell ref="C1007:C1011"/>
    <mergeCell ref="C1012:C1016"/>
    <mergeCell ref="C1017:C1022"/>
    <mergeCell ref="C1023:C1035"/>
    <mergeCell ref="C1037:C1041"/>
    <mergeCell ref="C1042:C1045"/>
    <mergeCell ref="C1046:C1050"/>
    <mergeCell ref="C1051:C1063"/>
    <mergeCell ref="C1066:C1069"/>
    <mergeCell ref="C1070:C1071"/>
    <mergeCell ref="C1072:C1073"/>
    <mergeCell ref="C1074:C1086"/>
    <mergeCell ref="C1088:C1091"/>
    <mergeCell ref="C1092:C1095"/>
    <mergeCell ref="C1096:C1104"/>
    <mergeCell ref="C1105:C1112"/>
    <mergeCell ref="C1113:C1115"/>
    <mergeCell ref="C1116:C1121"/>
    <mergeCell ref="C1122:C1134"/>
    <mergeCell ref="C1136:C1140"/>
    <mergeCell ref="C1141:C1145"/>
    <mergeCell ref="C1146:C1150"/>
    <mergeCell ref="C1151:C1154"/>
    <mergeCell ref="C1155:C1167"/>
    <mergeCell ref="C1169:C1172"/>
    <mergeCell ref="C1173:C1176"/>
    <mergeCell ref="C1177:C1179"/>
    <mergeCell ref="C1184:C1186"/>
    <mergeCell ref="C1187:C1190"/>
    <mergeCell ref="C1191:C1203"/>
    <mergeCell ref="C1205:C1209"/>
    <mergeCell ref="C1210:C1211"/>
    <mergeCell ref="C1212:C1214"/>
    <mergeCell ref="C1215:C1227"/>
    <mergeCell ref="C1229:C1230"/>
    <mergeCell ref="C1231:C1233"/>
    <mergeCell ref="C1234:C1237"/>
    <mergeCell ref="C1238:C1240"/>
    <mergeCell ref="C1241:C1253"/>
    <mergeCell ref="C1255:C1256"/>
    <mergeCell ref="C1257:C1260"/>
    <mergeCell ref="C1261:C1263"/>
    <mergeCell ref="C1264:C1268"/>
    <mergeCell ref="C1269:C1271"/>
    <mergeCell ref="C1273:C1276"/>
    <mergeCell ref="C1277:C1289"/>
    <mergeCell ref="C1291:C1294"/>
    <mergeCell ref="C1295:C1299"/>
    <mergeCell ref="C1300:C1301"/>
    <mergeCell ref="C1302:C1303"/>
    <mergeCell ref="C1304:C1316"/>
    <mergeCell ref="C1319:C1320"/>
    <mergeCell ref="C1323:C1326"/>
    <mergeCell ref="C1327:C1328"/>
    <mergeCell ref="C1329:C1332"/>
    <mergeCell ref="C1333:C1334"/>
    <mergeCell ref="C1335:C1336"/>
    <mergeCell ref="C1337:C1338"/>
    <mergeCell ref="C1339:C1351"/>
    <mergeCell ref="C1354:C1356"/>
    <mergeCell ref="C1357:C1358"/>
    <mergeCell ref="C1359:C1360"/>
    <mergeCell ref="C1361:C1362"/>
    <mergeCell ref="C1365:C1366"/>
    <mergeCell ref="C1367:C1368"/>
    <mergeCell ref="C1369:C1373"/>
    <mergeCell ref="C1374:C1375"/>
    <mergeCell ref="C1376:C1379"/>
    <mergeCell ref="C1380:C1392"/>
    <mergeCell ref="C1394:C1399"/>
    <mergeCell ref="C1400:C1406"/>
    <mergeCell ref="C1407:C1410"/>
    <mergeCell ref="C1412:C1416"/>
    <mergeCell ref="C1417:C1429"/>
    <mergeCell ref="C1431:C1434"/>
    <mergeCell ref="C1436:C1438"/>
    <mergeCell ref="C1439:C1442"/>
    <mergeCell ref="C1443:C1446"/>
    <mergeCell ref="C1447:C1459"/>
    <mergeCell ref="C1461:C1464"/>
    <mergeCell ref="C1465:C1468"/>
    <mergeCell ref="C1469:C1471"/>
    <mergeCell ref="C1472:C1474"/>
    <mergeCell ref="C1475:C1477"/>
    <mergeCell ref="C1478:C1479"/>
    <mergeCell ref="C1480:C1483"/>
    <mergeCell ref="C1484:C1485"/>
    <mergeCell ref="C1486:C1487"/>
    <mergeCell ref="C1488:C1500"/>
    <mergeCell ref="C1503:C1507"/>
    <mergeCell ref="C1508:C1509"/>
    <mergeCell ref="C1511:C1512"/>
    <mergeCell ref="C1513:C1515"/>
    <mergeCell ref="C1516:C1517"/>
    <mergeCell ref="C1518:C1520"/>
    <mergeCell ref="C1521:C1522"/>
    <mergeCell ref="C1523:C1526"/>
    <mergeCell ref="C1527:C1530"/>
    <mergeCell ref="C1531:C1543"/>
    <mergeCell ref="C1545:C1546"/>
    <mergeCell ref="C1547:C1548"/>
    <mergeCell ref="C1549:C1550"/>
    <mergeCell ref="C1552:C1554"/>
    <mergeCell ref="C1555:C1558"/>
    <mergeCell ref="C1559:C1561"/>
    <mergeCell ref="C1562:C1574"/>
    <mergeCell ref="C1576:C1577"/>
    <mergeCell ref="C1578:C1580"/>
    <mergeCell ref="C1581:C1582"/>
    <mergeCell ref="C1583:C1584"/>
    <mergeCell ref="C1585:C1588"/>
    <mergeCell ref="C1590:C1593"/>
    <mergeCell ref="C1594:C1606"/>
    <mergeCell ref="C1609:C1615"/>
    <mergeCell ref="C1616:C1618"/>
    <mergeCell ref="C1619:C1620"/>
    <mergeCell ref="C1621:C1622"/>
    <mergeCell ref="C1623:C1627"/>
    <mergeCell ref="C1628:C1630"/>
    <mergeCell ref="C1631:C1634"/>
    <mergeCell ref="C1635:C1647"/>
    <mergeCell ref="C1649:C1652"/>
    <mergeCell ref="C1653:C1654"/>
    <mergeCell ref="C1656:C1657"/>
    <mergeCell ref="C1659:C1662"/>
    <mergeCell ref="C1663:C1667"/>
    <mergeCell ref="C1668:C1672"/>
    <mergeCell ref="C1673:C1676"/>
    <mergeCell ref="C1752:C1755"/>
    <mergeCell ref="C1757:C1758"/>
    <mergeCell ref="C1759:C1771"/>
    <mergeCell ref="C1773:C1774"/>
    <mergeCell ref="C1775:C1776"/>
    <mergeCell ref="C1777:C1779"/>
    <mergeCell ref="C1780:C1792"/>
    <mergeCell ref="C1677:C1678"/>
    <mergeCell ref="C1679:C1691"/>
    <mergeCell ref="C1693:C1695"/>
    <mergeCell ref="C1696:C1697"/>
    <mergeCell ref="C1698:C1701"/>
    <mergeCell ref="C1702:C1706"/>
    <mergeCell ref="C1707:C1709"/>
    <mergeCell ref="C1710:C1712"/>
    <mergeCell ref="C1713:C1716"/>
    <mergeCell ref="C1717:C1720"/>
    <mergeCell ref="C1721:C1723"/>
    <mergeCell ref="C1724:C1726"/>
    <mergeCell ref="C1727:C1729"/>
    <mergeCell ref="C1730:C1732"/>
    <mergeCell ref="C1733:C1745"/>
    <mergeCell ref="C1747:C1748"/>
    <mergeCell ref="C1749:C1751"/>
  </mergeCells>
  <phoneticPr fontId="9" type="noConversion"/>
  <conditionalFormatting sqref="B1:D17 J1:J17 I58 B918:D952 J918:J952">
    <cfRule type="containsText" dxfId="314" priority="315" operator="containsText" text="Yes">
      <formula>NOT(ISERROR(SEARCH("Yes",B1)))</formula>
    </cfRule>
  </conditionalFormatting>
  <conditionalFormatting sqref="I25">
    <cfRule type="containsText" dxfId="313" priority="318" operator="containsText" text="Yes">
      <formula>NOT(ISERROR(SEARCH("Yes",I25)))</formula>
    </cfRule>
    <cfRule type="containsText" dxfId="312" priority="319" operator="containsText" text="No">
      <formula>NOT(ISERROR(SEARCH("No",I25)))</formula>
    </cfRule>
  </conditionalFormatting>
  <conditionalFormatting sqref="I26">
    <cfRule type="containsText" dxfId="311" priority="415" operator="containsText" text="Yes">
      <formula>NOT(ISERROR(SEARCH("Yes",I26)))</formula>
    </cfRule>
  </conditionalFormatting>
  <conditionalFormatting sqref="I27">
    <cfRule type="containsText" dxfId="310" priority="320" operator="containsText" text="Yes">
      <formula>NOT(ISERROR(SEARCH("Yes",I27)))</formula>
    </cfRule>
    <cfRule type="containsText" dxfId="309" priority="321" operator="containsText" text="No">
      <formula>NOT(ISERROR(SEARCH("No",I27)))</formula>
    </cfRule>
  </conditionalFormatting>
  <conditionalFormatting sqref="I29">
    <cfRule type="containsText" dxfId="308" priority="322" operator="containsText" text="Yes">
      <formula>NOT(ISERROR(SEARCH("Yes",I29)))</formula>
    </cfRule>
    <cfRule type="containsText" dxfId="307" priority="323" operator="containsText" text="No">
      <formula>NOT(ISERROR(SEARCH("No",I29)))</formula>
    </cfRule>
  </conditionalFormatting>
  <conditionalFormatting sqref="I57">
    <cfRule type="containsText" dxfId="306" priority="309" operator="containsText" text="Yes">
      <formula>NOT(ISERROR(SEARCH("Yes",I57)))</formula>
    </cfRule>
    <cfRule type="containsText" dxfId="305" priority="310" operator="containsText" text="No">
      <formula>NOT(ISERROR(SEARCH("No",I57)))</formula>
    </cfRule>
  </conditionalFormatting>
  <conditionalFormatting sqref="I59">
    <cfRule type="containsText" dxfId="304" priority="311" operator="containsText" text="Yes">
      <formula>NOT(ISERROR(SEARCH("Yes",I59)))</formula>
    </cfRule>
    <cfRule type="containsText" dxfId="303" priority="312" operator="containsText" text="No">
      <formula>NOT(ISERROR(SEARCH("No",I59)))</formula>
    </cfRule>
  </conditionalFormatting>
  <conditionalFormatting sqref="I61">
    <cfRule type="containsText" dxfId="302" priority="313" operator="containsText" text="Yes">
      <formula>NOT(ISERROR(SEARCH("Yes",I61)))</formula>
    </cfRule>
    <cfRule type="containsText" dxfId="301" priority="314" operator="containsText" text="No">
      <formula>NOT(ISERROR(SEARCH("No",I61)))</formula>
    </cfRule>
  </conditionalFormatting>
  <conditionalFormatting sqref="I106">
    <cfRule type="containsText" dxfId="300" priority="302" operator="containsText" text="Yes">
      <formula>NOT(ISERROR(SEARCH("Yes",I106)))</formula>
    </cfRule>
    <cfRule type="containsText" dxfId="299" priority="303" operator="containsText" text="No">
      <formula>NOT(ISERROR(SEARCH("No",I106)))</formula>
    </cfRule>
  </conditionalFormatting>
  <conditionalFormatting sqref="I107">
    <cfRule type="containsText" dxfId="298" priority="308" operator="containsText" text="Yes">
      <formula>NOT(ISERROR(SEARCH("Yes",I107)))</formula>
    </cfRule>
  </conditionalFormatting>
  <conditionalFormatting sqref="I108">
    <cfRule type="containsText" dxfId="297" priority="304" operator="containsText" text="Yes">
      <formula>NOT(ISERROR(SEARCH("Yes",I108)))</formula>
    </cfRule>
    <cfRule type="containsText" dxfId="296" priority="305" operator="containsText" text="No">
      <formula>NOT(ISERROR(SEARCH("No",I108)))</formula>
    </cfRule>
  </conditionalFormatting>
  <conditionalFormatting sqref="I110">
    <cfRule type="containsText" dxfId="295" priority="306" operator="containsText" text="Yes">
      <formula>NOT(ISERROR(SEARCH("Yes",I110)))</formula>
    </cfRule>
    <cfRule type="containsText" dxfId="294" priority="307" operator="containsText" text="No">
      <formula>NOT(ISERROR(SEARCH("No",I110)))</formula>
    </cfRule>
  </conditionalFormatting>
  <conditionalFormatting sqref="I138">
    <cfRule type="containsText" dxfId="293" priority="295" operator="containsText" text="Yes">
      <formula>NOT(ISERROR(SEARCH("Yes",I138)))</formula>
    </cfRule>
    <cfRule type="containsText" dxfId="292" priority="296" operator="containsText" text="No">
      <formula>NOT(ISERROR(SEARCH("No",I138)))</formula>
    </cfRule>
  </conditionalFormatting>
  <conditionalFormatting sqref="I139">
    <cfRule type="containsText" dxfId="291" priority="301" operator="containsText" text="Yes">
      <formula>NOT(ISERROR(SEARCH("Yes",I139)))</formula>
    </cfRule>
  </conditionalFormatting>
  <conditionalFormatting sqref="I140">
    <cfRule type="containsText" dxfId="290" priority="297" operator="containsText" text="Yes">
      <formula>NOT(ISERROR(SEARCH("Yes",I140)))</formula>
    </cfRule>
    <cfRule type="containsText" dxfId="289" priority="298" operator="containsText" text="No">
      <formula>NOT(ISERROR(SEARCH("No",I140)))</formula>
    </cfRule>
  </conditionalFormatting>
  <conditionalFormatting sqref="I142">
    <cfRule type="containsText" dxfId="288" priority="299" operator="containsText" text="Yes">
      <formula>NOT(ISERROR(SEARCH("Yes",I142)))</formula>
    </cfRule>
    <cfRule type="containsText" dxfId="287" priority="300" operator="containsText" text="No">
      <formula>NOT(ISERROR(SEARCH("No",I142)))</formula>
    </cfRule>
  </conditionalFormatting>
  <conditionalFormatting sqref="I183">
    <cfRule type="containsText" dxfId="286" priority="288" operator="containsText" text="Yes">
      <formula>NOT(ISERROR(SEARCH("Yes",I183)))</formula>
    </cfRule>
    <cfRule type="containsText" dxfId="285" priority="289" operator="containsText" text="No">
      <formula>NOT(ISERROR(SEARCH("No",I183)))</formula>
    </cfRule>
  </conditionalFormatting>
  <conditionalFormatting sqref="I184">
    <cfRule type="containsText" dxfId="284" priority="294" operator="containsText" text="Yes">
      <formula>NOT(ISERROR(SEARCH("Yes",I184)))</formula>
    </cfRule>
  </conditionalFormatting>
  <conditionalFormatting sqref="I185">
    <cfRule type="containsText" dxfId="283" priority="290" operator="containsText" text="Yes">
      <formula>NOT(ISERROR(SEARCH("Yes",I185)))</formula>
    </cfRule>
    <cfRule type="containsText" dxfId="282" priority="291" operator="containsText" text="No">
      <formula>NOT(ISERROR(SEARCH("No",I185)))</formula>
    </cfRule>
  </conditionalFormatting>
  <conditionalFormatting sqref="I187">
    <cfRule type="containsText" dxfId="281" priority="292" operator="containsText" text="Yes">
      <formula>NOT(ISERROR(SEARCH("Yes",I187)))</formula>
    </cfRule>
    <cfRule type="containsText" dxfId="280" priority="293" operator="containsText" text="No">
      <formula>NOT(ISERROR(SEARCH("No",I187)))</formula>
    </cfRule>
  </conditionalFormatting>
  <conditionalFormatting sqref="I214">
    <cfRule type="containsText" dxfId="279" priority="281" operator="containsText" text="Yes">
      <formula>NOT(ISERROR(SEARCH("Yes",I214)))</formula>
    </cfRule>
    <cfRule type="containsText" dxfId="278" priority="282" operator="containsText" text="No">
      <formula>NOT(ISERROR(SEARCH("No",I214)))</formula>
    </cfRule>
  </conditionalFormatting>
  <conditionalFormatting sqref="I215">
    <cfRule type="containsText" dxfId="277" priority="287" operator="containsText" text="Yes">
      <formula>NOT(ISERROR(SEARCH("Yes",I215)))</formula>
    </cfRule>
  </conditionalFormatting>
  <conditionalFormatting sqref="I216">
    <cfRule type="containsText" dxfId="276" priority="283" operator="containsText" text="Yes">
      <formula>NOT(ISERROR(SEARCH("Yes",I216)))</formula>
    </cfRule>
    <cfRule type="containsText" dxfId="275" priority="284" operator="containsText" text="No">
      <formula>NOT(ISERROR(SEARCH("No",I216)))</formula>
    </cfRule>
  </conditionalFormatting>
  <conditionalFormatting sqref="I218">
    <cfRule type="containsText" dxfId="274" priority="285" operator="containsText" text="Yes">
      <formula>NOT(ISERROR(SEARCH("Yes",I218)))</formula>
    </cfRule>
    <cfRule type="containsText" dxfId="273" priority="286" operator="containsText" text="No">
      <formula>NOT(ISERROR(SEARCH("No",I218)))</formula>
    </cfRule>
  </conditionalFormatting>
  <conditionalFormatting sqref="I259">
    <cfRule type="containsText" dxfId="272" priority="274" operator="containsText" text="Yes">
      <formula>NOT(ISERROR(SEARCH("Yes",I259)))</formula>
    </cfRule>
    <cfRule type="containsText" dxfId="271" priority="275" operator="containsText" text="No">
      <formula>NOT(ISERROR(SEARCH("No",I259)))</formula>
    </cfRule>
  </conditionalFormatting>
  <conditionalFormatting sqref="I260">
    <cfRule type="containsText" dxfId="270" priority="280" operator="containsText" text="Yes">
      <formula>NOT(ISERROR(SEARCH("Yes",I260)))</formula>
    </cfRule>
  </conditionalFormatting>
  <conditionalFormatting sqref="I261">
    <cfRule type="containsText" dxfId="269" priority="276" operator="containsText" text="Yes">
      <formula>NOT(ISERROR(SEARCH("Yes",I261)))</formula>
    </cfRule>
    <cfRule type="containsText" dxfId="268" priority="277" operator="containsText" text="No">
      <formula>NOT(ISERROR(SEARCH("No",I261)))</formula>
    </cfRule>
  </conditionalFormatting>
  <conditionalFormatting sqref="I263">
    <cfRule type="containsText" dxfId="267" priority="278" operator="containsText" text="Yes">
      <formula>NOT(ISERROR(SEARCH("Yes",I263)))</formula>
    </cfRule>
    <cfRule type="containsText" dxfId="266" priority="279" operator="containsText" text="No">
      <formula>NOT(ISERROR(SEARCH("No",I263)))</formula>
    </cfRule>
  </conditionalFormatting>
  <conditionalFormatting sqref="I310">
    <cfRule type="containsText" dxfId="265" priority="267" operator="containsText" text="Yes">
      <formula>NOT(ISERROR(SEARCH("Yes",I310)))</formula>
    </cfRule>
    <cfRule type="containsText" dxfId="264" priority="268" operator="containsText" text="No">
      <formula>NOT(ISERROR(SEARCH("No",I310)))</formula>
    </cfRule>
  </conditionalFormatting>
  <conditionalFormatting sqref="I311">
    <cfRule type="containsText" dxfId="263" priority="273" operator="containsText" text="Yes">
      <formula>NOT(ISERROR(SEARCH("Yes",I311)))</formula>
    </cfRule>
  </conditionalFormatting>
  <conditionalFormatting sqref="I312">
    <cfRule type="containsText" dxfId="262" priority="269" operator="containsText" text="Yes">
      <formula>NOT(ISERROR(SEARCH("Yes",I312)))</formula>
    </cfRule>
    <cfRule type="containsText" dxfId="261" priority="270" operator="containsText" text="No">
      <formula>NOT(ISERROR(SEARCH("No",I312)))</formula>
    </cfRule>
  </conditionalFormatting>
  <conditionalFormatting sqref="I314">
    <cfRule type="containsText" dxfId="260" priority="271" operator="containsText" text="Yes">
      <formula>NOT(ISERROR(SEARCH("Yes",I314)))</formula>
    </cfRule>
    <cfRule type="containsText" dxfId="259" priority="272" operator="containsText" text="No">
      <formula>NOT(ISERROR(SEARCH("No",I314)))</formula>
    </cfRule>
  </conditionalFormatting>
  <conditionalFormatting sqref="I397">
    <cfRule type="containsText" dxfId="258" priority="260" operator="containsText" text="Yes">
      <formula>NOT(ISERROR(SEARCH("Yes",I397)))</formula>
    </cfRule>
    <cfRule type="containsText" dxfId="257" priority="261" operator="containsText" text="No">
      <formula>NOT(ISERROR(SEARCH("No",I397)))</formula>
    </cfRule>
  </conditionalFormatting>
  <conditionalFormatting sqref="I398">
    <cfRule type="containsText" dxfId="256" priority="266" operator="containsText" text="Yes">
      <formula>NOT(ISERROR(SEARCH("Yes",I398)))</formula>
    </cfRule>
  </conditionalFormatting>
  <conditionalFormatting sqref="I399">
    <cfRule type="containsText" dxfId="255" priority="262" operator="containsText" text="Yes">
      <formula>NOT(ISERROR(SEARCH("Yes",I399)))</formula>
    </cfRule>
    <cfRule type="containsText" dxfId="254" priority="263" operator="containsText" text="No">
      <formula>NOT(ISERROR(SEARCH("No",I399)))</formula>
    </cfRule>
  </conditionalFormatting>
  <conditionalFormatting sqref="I401">
    <cfRule type="containsText" dxfId="253" priority="264" operator="containsText" text="Yes">
      <formula>NOT(ISERROR(SEARCH("Yes",I401)))</formula>
    </cfRule>
    <cfRule type="containsText" dxfId="252" priority="265" operator="containsText" text="No">
      <formula>NOT(ISERROR(SEARCH("No",I401)))</formula>
    </cfRule>
  </conditionalFormatting>
  <conditionalFormatting sqref="I430">
    <cfRule type="containsText" dxfId="251" priority="253" operator="containsText" text="Yes">
      <formula>NOT(ISERROR(SEARCH("Yes",I430)))</formula>
    </cfRule>
    <cfRule type="containsText" dxfId="250" priority="254" operator="containsText" text="No">
      <formula>NOT(ISERROR(SEARCH("No",I430)))</formula>
    </cfRule>
  </conditionalFormatting>
  <conditionalFormatting sqref="I431">
    <cfRule type="containsText" dxfId="249" priority="259" operator="containsText" text="Yes">
      <formula>NOT(ISERROR(SEARCH("Yes",I431)))</formula>
    </cfRule>
  </conditionalFormatting>
  <conditionalFormatting sqref="I432">
    <cfRule type="containsText" dxfId="248" priority="255" operator="containsText" text="Yes">
      <formula>NOT(ISERROR(SEARCH("Yes",I432)))</formula>
    </cfRule>
    <cfRule type="containsText" dxfId="247" priority="256" operator="containsText" text="No">
      <formula>NOT(ISERROR(SEARCH("No",I432)))</formula>
    </cfRule>
  </conditionalFormatting>
  <conditionalFormatting sqref="I434">
    <cfRule type="containsText" dxfId="246" priority="257" operator="containsText" text="Yes">
      <formula>NOT(ISERROR(SEARCH("Yes",I434)))</formula>
    </cfRule>
    <cfRule type="containsText" dxfId="245" priority="258" operator="containsText" text="No">
      <formula>NOT(ISERROR(SEARCH("No",I434)))</formula>
    </cfRule>
  </conditionalFormatting>
  <conditionalFormatting sqref="I489">
    <cfRule type="containsText" dxfId="244" priority="246" operator="containsText" text="Yes">
      <formula>NOT(ISERROR(SEARCH("Yes",I489)))</formula>
    </cfRule>
    <cfRule type="containsText" dxfId="243" priority="247" operator="containsText" text="No">
      <formula>NOT(ISERROR(SEARCH("No",I489)))</formula>
    </cfRule>
  </conditionalFormatting>
  <conditionalFormatting sqref="I490">
    <cfRule type="containsText" dxfId="242" priority="252" operator="containsText" text="Yes">
      <formula>NOT(ISERROR(SEARCH("Yes",I490)))</formula>
    </cfRule>
  </conditionalFormatting>
  <conditionalFormatting sqref="I491">
    <cfRule type="containsText" dxfId="241" priority="248" operator="containsText" text="Yes">
      <formula>NOT(ISERROR(SEARCH("Yes",I491)))</formula>
    </cfRule>
    <cfRule type="containsText" dxfId="240" priority="249" operator="containsText" text="No">
      <formula>NOT(ISERROR(SEARCH("No",I491)))</formula>
    </cfRule>
  </conditionalFormatting>
  <conditionalFormatting sqref="I493">
    <cfRule type="containsText" dxfId="239" priority="250" operator="containsText" text="Yes">
      <formula>NOT(ISERROR(SEARCH("Yes",I493)))</formula>
    </cfRule>
    <cfRule type="containsText" dxfId="238" priority="251" operator="containsText" text="No">
      <formula>NOT(ISERROR(SEARCH("No",I493)))</formula>
    </cfRule>
  </conditionalFormatting>
  <conditionalFormatting sqref="I509">
    <cfRule type="containsText" dxfId="237" priority="239" operator="containsText" text="Yes">
      <formula>NOT(ISERROR(SEARCH("Yes",I509)))</formula>
    </cfRule>
    <cfRule type="containsText" dxfId="236" priority="240" operator="containsText" text="No">
      <formula>NOT(ISERROR(SEARCH("No",I509)))</formula>
    </cfRule>
  </conditionalFormatting>
  <conditionalFormatting sqref="I510">
    <cfRule type="containsText" dxfId="235" priority="245" operator="containsText" text="Yes">
      <formula>NOT(ISERROR(SEARCH("Yes",I510)))</formula>
    </cfRule>
  </conditionalFormatting>
  <conditionalFormatting sqref="I511">
    <cfRule type="containsText" dxfId="234" priority="241" operator="containsText" text="Yes">
      <formula>NOT(ISERROR(SEARCH("Yes",I511)))</formula>
    </cfRule>
    <cfRule type="containsText" dxfId="233" priority="242" operator="containsText" text="No">
      <formula>NOT(ISERROR(SEARCH("No",I511)))</formula>
    </cfRule>
  </conditionalFormatting>
  <conditionalFormatting sqref="I513">
    <cfRule type="containsText" dxfId="232" priority="243" operator="containsText" text="Yes">
      <formula>NOT(ISERROR(SEARCH("Yes",I513)))</formula>
    </cfRule>
    <cfRule type="containsText" dxfId="231" priority="244" operator="containsText" text="No">
      <formula>NOT(ISERROR(SEARCH("No",I513)))</formula>
    </cfRule>
  </conditionalFormatting>
  <conditionalFormatting sqref="I537">
    <cfRule type="containsText" dxfId="230" priority="232" operator="containsText" text="Yes">
      <formula>NOT(ISERROR(SEARCH("Yes",I537)))</formula>
    </cfRule>
    <cfRule type="containsText" dxfId="229" priority="233" operator="containsText" text="No">
      <formula>NOT(ISERROR(SEARCH("No",I537)))</formula>
    </cfRule>
  </conditionalFormatting>
  <conditionalFormatting sqref="I538">
    <cfRule type="containsText" dxfId="228" priority="238" operator="containsText" text="Yes">
      <formula>NOT(ISERROR(SEARCH("Yes",I538)))</formula>
    </cfRule>
  </conditionalFormatting>
  <conditionalFormatting sqref="I539">
    <cfRule type="containsText" dxfId="227" priority="234" operator="containsText" text="Yes">
      <formula>NOT(ISERROR(SEARCH("Yes",I539)))</formula>
    </cfRule>
    <cfRule type="containsText" dxfId="226" priority="235" operator="containsText" text="No">
      <formula>NOT(ISERROR(SEARCH("No",I539)))</formula>
    </cfRule>
  </conditionalFormatting>
  <conditionalFormatting sqref="I541">
    <cfRule type="containsText" dxfId="225" priority="236" operator="containsText" text="Yes">
      <formula>NOT(ISERROR(SEARCH("Yes",I541)))</formula>
    </cfRule>
    <cfRule type="containsText" dxfId="224" priority="237" operator="containsText" text="No">
      <formula>NOT(ISERROR(SEARCH("No",I541)))</formula>
    </cfRule>
  </conditionalFormatting>
  <conditionalFormatting sqref="I564">
    <cfRule type="containsText" dxfId="223" priority="225" operator="containsText" text="Yes">
      <formula>NOT(ISERROR(SEARCH("Yes",I564)))</formula>
    </cfRule>
    <cfRule type="containsText" dxfId="222" priority="226" operator="containsText" text="No">
      <formula>NOT(ISERROR(SEARCH("No",I564)))</formula>
    </cfRule>
  </conditionalFormatting>
  <conditionalFormatting sqref="I565">
    <cfRule type="containsText" dxfId="221" priority="231" operator="containsText" text="Yes">
      <formula>NOT(ISERROR(SEARCH("Yes",I565)))</formula>
    </cfRule>
  </conditionalFormatting>
  <conditionalFormatting sqref="I566">
    <cfRule type="containsText" dxfId="220" priority="227" operator="containsText" text="Yes">
      <formula>NOT(ISERROR(SEARCH("Yes",I566)))</formula>
    </cfRule>
    <cfRule type="containsText" dxfId="219" priority="228" operator="containsText" text="No">
      <formula>NOT(ISERROR(SEARCH("No",I566)))</formula>
    </cfRule>
  </conditionalFormatting>
  <conditionalFormatting sqref="I568">
    <cfRule type="containsText" dxfId="218" priority="229" operator="containsText" text="Yes">
      <formula>NOT(ISERROR(SEARCH("Yes",I568)))</formula>
    </cfRule>
    <cfRule type="containsText" dxfId="217" priority="230" operator="containsText" text="No">
      <formula>NOT(ISERROR(SEARCH("No",I568)))</formula>
    </cfRule>
  </conditionalFormatting>
  <conditionalFormatting sqref="I624">
    <cfRule type="containsText" dxfId="216" priority="218" operator="containsText" text="Yes">
      <formula>NOT(ISERROR(SEARCH("Yes",I624)))</formula>
    </cfRule>
    <cfRule type="containsText" dxfId="215" priority="219" operator="containsText" text="No">
      <formula>NOT(ISERROR(SEARCH("No",I624)))</formula>
    </cfRule>
  </conditionalFormatting>
  <conditionalFormatting sqref="I625">
    <cfRule type="containsText" dxfId="214" priority="224" operator="containsText" text="Yes">
      <formula>NOT(ISERROR(SEARCH("Yes",I625)))</formula>
    </cfRule>
  </conditionalFormatting>
  <conditionalFormatting sqref="I626">
    <cfRule type="containsText" dxfId="213" priority="220" operator="containsText" text="Yes">
      <formula>NOT(ISERROR(SEARCH("Yes",I626)))</formula>
    </cfRule>
    <cfRule type="containsText" dxfId="212" priority="221" operator="containsText" text="No">
      <formula>NOT(ISERROR(SEARCH("No",I626)))</formula>
    </cfRule>
  </conditionalFormatting>
  <conditionalFormatting sqref="I628">
    <cfRule type="containsText" dxfId="211" priority="222" operator="containsText" text="Yes">
      <formula>NOT(ISERROR(SEARCH("Yes",I628)))</formula>
    </cfRule>
    <cfRule type="containsText" dxfId="210" priority="223" operator="containsText" text="No">
      <formula>NOT(ISERROR(SEARCH("No",I628)))</formula>
    </cfRule>
  </conditionalFormatting>
  <conditionalFormatting sqref="I655">
    <cfRule type="containsText" dxfId="209" priority="211" operator="containsText" text="Yes">
      <formula>NOT(ISERROR(SEARCH("Yes",I655)))</formula>
    </cfRule>
    <cfRule type="containsText" dxfId="208" priority="212" operator="containsText" text="No">
      <formula>NOT(ISERROR(SEARCH("No",I655)))</formula>
    </cfRule>
  </conditionalFormatting>
  <conditionalFormatting sqref="I656">
    <cfRule type="containsText" dxfId="207" priority="217" operator="containsText" text="Yes">
      <formula>NOT(ISERROR(SEARCH("Yes",I656)))</formula>
    </cfRule>
  </conditionalFormatting>
  <conditionalFormatting sqref="I657">
    <cfRule type="containsText" dxfId="206" priority="213" operator="containsText" text="Yes">
      <formula>NOT(ISERROR(SEARCH("Yes",I657)))</formula>
    </cfRule>
    <cfRule type="containsText" dxfId="205" priority="214" operator="containsText" text="No">
      <formula>NOT(ISERROR(SEARCH("No",I657)))</formula>
    </cfRule>
  </conditionalFormatting>
  <conditionalFormatting sqref="I659">
    <cfRule type="containsText" dxfId="204" priority="215" operator="containsText" text="Yes">
      <formula>NOT(ISERROR(SEARCH("Yes",I659)))</formula>
    </cfRule>
    <cfRule type="containsText" dxfId="203" priority="216" operator="containsText" text="No">
      <formula>NOT(ISERROR(SEARCH("No",I659)))</formula>
    </cfRule>
  </conditionalFormatting>
  <conditionalFormatting sqref="I695">
    <cfRule type="containsText" dxfId="202" priority="204" operator="containsText" text="Yes">
      <formula>NOT(ISERROR(SEARCH("Yes",I695)))</formula>
    </cfRule>
    <cfRule type="containsText" dxfId="201" priority="205" operator="containsText" text="No">
      <formula>NOT(ISERROR(SEARCH("No",I695)))</formula>
    </cfRule>
  </conditionalFormatting>
  <conditionalFormatting sqref="I696">
    <cfRule type="containsText" dxfId="200" priority="210" operator="containsText" text="Yes">
      <formula>NOT(ISERROR(SEARCH("Yes",I696)))</formula>
    </cfRule>
  </conditionalFormatting>
  <conditionalFormatting sqref="I697">
    <cfRule type="containsText" dxfId="199" priority="206" operator="containsText" text="Yes">
      <formula>NOT(ISERROR(SEARCH("Yes",I697)))</formula>
    </cfRule>
    <cfRule type="containsText" dxfId="198" priority="207" operator="containsText" text="No">
      <formula>NOT(ISERROR(SEARCH("No",I697)))</formula>
    </cfRule>
  </conditionalFormatting>
  <conditionalFormatting sqref="I699">
    <cfRule type="containsText" dxfId="197" priority="208" operator="containsText" text="Yes">
      <formula>NOT(ISERROR(SEARCH("Yes",I699)))</formula>
    </cfRule>
    <cfRule type="containsText" dxfId="196" priority="209" operator="containsText" text="No">
      <formula>NOT(ISERROR(SEARCH("No",I699)))</formula>
    </cfRule>
  </conditionalFormatting>
  <conditionalFormatting sqref="I768">
    <cfRule type="containsText" dxfId="195" priority="197" operator="containsText" text="Yes">
      <formula>NOT(ISERROR(SEARCH("Yes",I768)))</formula>
    </cfRule>
    <cfRule type="containsText" dxfId="194" priority="198" operator="containsText" text="No">
      <formula>NOT(ISERROR(SEARCH("No",I768)))</formula>
    </cfRule>
  </conditionalFormatting>
  <conditionalFormatting sqref="I769">
    <cfRule type="containsText" dxfId="193" priority="203" operator="containsText" text="Yes">
      <formula>NOT(ISERROR(SEARCH("Yes",I769)))</formula>
    </cfRule>
  </conditionalFormatting>
  <conditionalFormatting sqref="I770">
    <cfRule type="containsText" dxfId="192" priority="199" operator="containsText" text="Yes">
      <formula>NOT(ISERROR(SEARCH("Yes",I770)))</formula>
    </cfRule>
    <cfRule type="containsText" dxfId="191" priority="200" operator="containsText" text="No">
      <formula>NOT(ISERROR(SEARCH("No",I770)))</formula>
    </cfRule>
  </conditionalFormatting>
  <conditionalFormatting sqref="I772">
    <cfRule type="containsText" dxfId="190" priority="201" operator="containsText" text="Yes">
      <formula>NOT(ISERROR(SEARCH("Yes",I772)))</formula>
    </cfRule>
    <cfRule type="containsText" dxfId="189" priority="202" operator="containsText" text="No">
      <formula>NOT(ISERROR(SEARCH("No",I772)))</formula>
    </cfRule>
  </conditionalFormatting>
  <conditionalFormatting sqref="I795">
    <cfRule type="containsText" dxfId="188" priority="190" operator="containsText" text="Yes">
      <formula>NOT(ISERROR(SEARCH("Yes",I795)))</formula>
    </cfRule>
    <cfRule type="containsText" dxfId="187" priority="191" operator="containsText" text="No">
      <formula>NOT(ISERROR(SEARCH("No",I795)))</formula>
    </cfRule>
  </conditionalFormatting>
  <conditionalFormatting sqref="I796">
    <cfRule type="containsText" dxfId="186" priority="196" operator="containsText" text="Yes">
      <formula>NOT(ISERROR(SEARCH("Yes",I796)))</formula>
    </cfRule>
  </conditionalFormatting>
  <conditionalFormatting sqref="I797">
    <cfRule type="containsText" dxfId="185" priority="192" operator="containsText" text="Yes">
      <formula>NOT(ISERROR(SEARCH("Yes",I797)))</formula>
    </cfRule>
    <cfRule type="containsText" dxfId="184" priority="193" operator="containsText" text="No">
      <formula>NOT(ISERROR(SEARCH("No",I797)))</formula>
    </cfRule>
  </conditionalFormatting>
  <conditionalFormatting sqref="I799">
    <cfRule type="containsText" dxfId="183" priority="194" operator="containsText" text="Yes">
      <formula>NOT(ISERROR(SEARCH("Yes",I799)))</formula>
    </cfRule>
    <cfRule type="containsText" dxfId="182" priority="195" operator="containsText" text="No">
      <formula>NOT(ISERROR(SEARCH("No",I799)))</formula>
    </cfRule>
  </conditionalFormatting>
  <conditionalFormatting sqref="I837">
    <cfRule type="containsText" dxfId="181" priority="183" operator="containsText" text="Yes">
      <formula>NOT(ISERROR(SEARCH("Yes",I837)))</formula>
    </cfRule>
    <cfRule type="containsText" dxfId="180" priority="184" operator="containsText" text="No">
      <formula>NOT(ISERROR(SEARCH("No",I837)))</formula>
    </cfRule>
  </conditionalFormatting>
  <conditionalFormatting sqref="I838">
    <cfRule type="containsText" dxfId="179" priority="189" operator="containsText" text="Yes">
      <formula>NOT(ISERROR(SEARCH("Yes",I838)))</formula>
    </cfRule>
  </conditionalFormatting>
  <conditionalFormatting sqref="I839">
    <cfRule type="containsText" dxfId="178" priority="185" operator="containsText" text="Yes">
      <formula>NOT(ISERROR(SEARCH("Yes",I839)))</formula>
    </cfRule>
    <cfRule type="containsText" dxfId="177" priority="186" operator="containsText" text="No">
      <formula>NOT(ISERROR(SEARCH("No",I839)))</formula>
    </cfRule>
  </conditionalFormatting>
  <conditionalFormatting sqref="I841">
    <cfRule type="containsText" dxfId="176" priority="187" operator="containsText" text="Yes">
      <formula>NOT(ISERROR(SEARCH("Yes",I841)))</formula>
    </cfRule>
    <cfRule type="containsText" dxfId="175" priority="188" operator="containsText" text="No">
      <formula>NOT(ISERROR(SEARCH("No",I841)))</formula>
    </cfRule>
  </conditionalFormatting>
  <conditionalFormatting sqref="I910">
    <cfRule type="containsText" dxfId="174" priority="176" operator="containsText" text="Yes">
      <formula>NOT(ISERROR(SEARCH("Yes",I910)))</formula>
    </cfRule>
    <cfRule type="containsText" dxfId="173" priority="177" operator="containsText" text="No">
      <formula>NOT(ISERROR(SEARCH("No",I910)))</formula>
    </cfRule>
  </conditionalFormatting>
  <conditionalFormatting sqref="I911">
    <cfRule type="containsText" dxfId="172" priority="182" operator="containsText" text="Yes">
      <formula>NOT(ISERROR(SEARCH("Yes",I911)))</formula>
    </cfRule>
  </conditionalFormatting>
  <conditionalFormatting sqref="I912">
    <cfRule type="containsText" dxfId="171" priority="178" operator="containsText" text="Yes">
      <formula>NOT(ISERROR(SEARCH("Yes",I912)))</formula>
    </cfRule>
    <cfRule type="containsText" dxfId="170" priority="179" operator="containsText" text="No">
      <formula>NOT(ISERROR(SEARCH("No",I912)))</formula>
    </cfRule>
  </conditionalFormatting>
  <conditionalFormatting sqref="I914">
    <cfRule type="containsText" dxfId="169" priority="180" operator="containsText" text="Yes">
      <formula>NOT(ISERROR(SEARCH("Yes",I914)))</formula>
    </cfRule>
    <cfRule type="containsText" dxfId="168" priority="181" operator="containsText" text="No">
      <formula>NOT(ISERROR(SEARCH("No",I914)))</formula>
    </cfRule>
  </conditionalFormatting>
  <conditionalFormatting sqref="I960">
    <cfRule type="containsText" dxfId="167" priority="169" operator="containsText" text="Yes">
      <formula>NOT(ISERROR(SEARCH("Yes",I960)))</formula>
    </cfRule>
    <cfRule type="containsText" dxfId="166" priority="170" operator="containsText" text="No">
      <formula>NOT(ISERROR(SEARCH("No",I960)))</formula>
    </cfRule>
  </conditionalFormatting>
  <conditionalFormatting sqref="I961">
    <cfRule type="containsText" dxfId="165" priority="175" operator="containsText" text="Yes">
      <formula>NOT(ISERROR(SEARCH("Yes",I961)))</formula>
    </cfRule>
  </conditionalFormatting>
  <conditionalFormatting sqref="I962">
    <cfRule type="containsText" dxfId="164" priority="171" operator="containsText" text="Yes">
      <formula>NOT(ISERROR(SEARCH("Yes",I962)))</formula>
    </cfRule>
    <cfRule type="containsText" dxfId="163" priority="172" operator="containsText" text="No">
      <formula>NOT(ISERROR(SEARCH("No",I962)))</formula>
    </cfRule>
  </conditionalFormatting>
  <conditionalFormatting sqref="I964">
    <cfRule type="containsText" dxfId="162" priority="173" operator="containsText" text="Yes">
      <formula>NOT(ISERROR(SEARCH("Yes",I964)))</formula>
    </cfRule>
    <cfRule type="containsText" dxfId="161" priority="174" operator="containsText" text="No">
      <formula>NOT(ISERROR(SEARCH("No",I964)))</formula>
    </cfRule>
  </conditionalFormatting>
  <conditionalFormatting sqref="I1030">
    <cfRule type="containsText" dxfId="160" priority="162" operator="containsText" text="Yes">
      <formula>NOT(ISERROR(SEARCH("Yes",I1030)))</formula>
    </cfRule>
    <cfRule type="containsText" dxfId="159" priority="163" operator="containsText" text="No">
      <formula>NOT(ISERROR(SEARCH("No",I1030)))</formula>
    </cfRule>
  </conditionalFormatting>
  <conditionalFormatting sqref="I1031">
    <cfRule type="containsText" dxfId="158" priority="168" operator="containsText" text="Yes">
      <formula>NOT(ISERROR(SEARCH("Yes",I1031)))</formula>
    </cfRule>
  </conditionalFormatting>
  <conditionalFormatting sqref="I1032">
    <cfRule type="containsText" dxfId="157" priority="164" operator="containsText" text="Yes">
      <formula>NOT(ISERROR(SEARCH("Yes",I1032)))</formula>
    </cfRule>
    <cfRule type="containsText" dxfId="156" priority="165" operator="containsText" text="No">
      <formula>NOT(ISERROR(SEARCH("No",I1032)))</formula>
    </cfRule>
  </conditionalFormatting>
  <conditionalFormatting sqref="I1034">
    <cfRule type="containsText" dxfId="155" priority="166" operator="containsText" text="Yes">
      <formula>NOT(ISERROR(SEARCH("Yes",I1034)))</formula>
    </cfRule>
    <cfRule type="containsText" dxfId="154" priority="167" operator="containsText" text="No">
      <formula>NOT(ISERROR(SEARCH("No",I1034)))</formula>
    </cfRule>
  </conditionalFormatting>
  <conditionalFormatting sqref="I1058">
    <cfRule type="containsText" dxfId="153" priority="155" operator="containsText" text="Yes">
      <formula>NOT(ISERROR(SEARCH("Yes",I1058)))</formula>
    </cfRule>
    <cfRule type="containsText" dxfId="152" priority="156" operator="containsText" text="No">
      <formula>NOT(ISERROR(SEARCH("No",I1058)))</formula>
    </cfRule>
  </conditionalFormatting>
  <conditionalFormatting sqref="I1059">
    <cfRule type="containsText" dxfId="151" priority="161" operator="containsText" text="Yes">
      <formula>NOT(ISERROR(SEARCH("Yes",I1059)))</formula>
    </cfRule>
  </conditionalFormatting>
  <conditionalFormatting sqref="I1060">
    <cfRule type="containsText" dxfId="150" priority="157" operator="containsText" text="Yes">
      <formula>NOT(ISERROR(SEARCH("Yes",I1060)))</formula>
    </cfRule>
    <cfRule type="containsText" dxfId="149" priority="158" operator="containsText" text="No">
      <formula>NOT(ISERROR(SEARCH("No",I1060)))</formula>
    </cfRule>
  </conditionalFormatting>
  <conditionalFormatting sqref="I1062">
    <cfRule type="containsText" dxfId="148" priority="159" operator="containsText" text="Yes">
      <formula>NOT(ISERROR(SEARCH("Yes",I1062)))</formula>
    </cfRule>
    <cfRule type="containsText" dxfId="147" priority="160" operator="containsText" text="No">
      <formula>NOT(ISERROR(SEARCH("No",I1062)))</formula>
    </cfRule>
  </conditionalFormatting>
  <conditionalFormatting sqref="I1081">
    <cfRule type="containsText" dxfId="146" priority="148" operator="containsText" text="Yes">
      <formula>NOT(ISERROR(SEARCH("Yes",I1081)))</formula>
    </cfRule>
    <cfRule type="containsText" dxfId="145" priority="149" operator="containsText" text="No">
      <formula>NOT(ISERROR(SEARCH("No",I1081)))</formula>
    </cfRule>
  </conditionalFormatting>
  <conditionalFormatting sqref="I1082">
    <cfRule type="containsText" dxfId="144" priority="154" operator="containsText" text="Yes">
      <formula>NOT(ISERROR(SEARCH("Yes",I1082)))</formula>
    </cfRule>
  </conditionalFormatting>
  <conditionalFormatting sqref="I1083">
    <cfRule type="containsText" dxfId="143" priority="150" operator="containsText" text="Yes">
      <formula>NOT(ISERROR(SEARCH("Yes",I1083)))</formula>
    </cfRule>
    <cfRule type="containsText" dxfId="142" priority="151" operator="containsText" text="No">
      <formula>NOT(ISERROR(SEARCH("No",I1083)))</formula>
    </cfRule>
  </conditionalFormatting>
  <conditionalFormatting sqref="I1085">
    <cfRule type="containsText" dxfId="141" priority="152" operator="containsText" text="Yes">
      <formula>NOT(ISERROR(SEARCH("Yes",I1085)))</formula>
    </cfRule>
    <cfRule type="containsText" dxfId="140" priority="153" operator="containsText" text="No">
      <formula>NOT(ISERROR(SEARCH("No",I1085)))</formula>
    </cfRule>
  </conditionalFormatting>
  <conditionalFormatting sqref="I1129">
    <cfRule type="containsText" dxfId="139" priority="141" operator="containsText" text="Yes">
      <formula>NOT(ISERROR(SEARCH("Yes",I1129)))</formula>
    </cfRule>
    <cfRule type="containsText" dxfId="138" priority="142" operator="containsText" text="No">
      <formula>NOT(ISERROR(SEARCH("No",I1129)))</formula>
    </cfRule>
  </conditionalFormatting>
  <conditionalFormatting sqref="I1130">
    <cfRule type="containsText" dxfId="137" priority="147" operator="containsText" text="Yes">
      <formula>NOT(ISERROR(SEARCH("Yes",I1130)))</formula>
    </cfRule>
  </conditionalFormatting>
  <conditionalFormatting sqref="I1131">
    <cfRule type="containsText" dxfId="136" priority="143" operator="containsText" text="Yes">
      <formula>NOT(ISERROR(SEARCH("Yes",I1131)))</formula>
    </cfRule>
    <cfRule type="containsText" dxfId="135" priority="144" operator="containsText" text="No">
      <formula>NOT(ISERROR(SEARCH("No",I1131)))</formula>
    </cfRule>
  </conditionalFormatting>
  <conditionalFormatting sqref="I1133">
    <cfRule type="containsText" dxfId="134" priority="145" operator="containsText" text="Yes">
      <formula>NOT(ISERROR(SEARCH("Yes",I1133)))</formula>
    </cfRule>
    <cfRule type="containsText" dxfId="133" priority="146" operator="containsText" text="No">
      <formula>NOT(ISERROR(SEARCH("No",I1133)))</formula>
    </cfRule>
  </conditionalFormatting>
  <conditionalFormatting sqref="I1162">
    <cfRule type="containsText" dxfId="132" priority="134" operator="containsText" text="Yes">
      <formula>NOT(ISERROR(SEARCH("Yes",I1162)))</formula>
    </cfRule>
    <cfRule type="containsText" dxfId="131" priority="135" operator="containsText" text="No">
      <formula>NOT(ISERROR(SEARCH("No",I1162)))</formula>
    </cfRule>
  </conditionalFormatting>
  <conditionalFormatting sqref="I1163">
    <cfRule type="containsText" dxfId="130" priority="140" operator="containsText" text="Yes">
      <formula>NOT(ISERROR(SEARCH("Yes",I1163)))</formula>
    </cfRule>
  </conditionalFormatting>
  <conditionalFormatting sqref="I1164">
    <cfRule type="containsText" dxfId="129" priority="136" operator="containsText" text="Yes">
      <formula>NOT(ISERROR(SEARCH("Yes",I1164)))</formula>
    </cfRule>
    <cfRule type="containsText" dxfId="128" priority="137" operator="containsText" text="No">
      <formula>NOT(ISERROR(SEARCH("No",I1164)))</formula>
    </cfRule>
  </conditionalFormatting>
  <conditionalFormatting sqref="I1166">
    <cfRule type="containsText" dxfId="127" priority="138" operator="containsText" text="Yes">
      <formula>NOT(ISERROR(SEARCH("Yes",I1166)))</formula>
    </cfRule>
    <cfRule type="containsText" dxfId="126" priority="139" operator="containsText" text="No">
      <formula>NOT(ISERROR(SEARCH("No",I1166)))</formula>
    </cfRule>
  </conditionalFormatting>
  <conditionalFormatting sqref="I1198">
    <cfRule type="containsText" dxfId="125" priority="127" operator="containsText" text="Yes">
      <formula>NOT(ISERROR(SEARCH("Yes",I1198)))</formula>
    </cfRule>
    <cfRule type="containsText" dxfId="124" priority="128" operator="containsText" text="No">
      <formula>NOT(ISERROR(SEARCH("No",I1198)))</formula>
    </cfRule>
  </conditionalFormatting>
  <conditionalFormatting sqref="I1199">
    <cfRule type="containsText" dxfId="123" priority="133" operator="containsText" text="Yes">
      <formula>NOT(ISERROR(SEARCH("Yes",I1199)))</formula>
    </cfRule>
  </conditionalFormatting>
  <conditionalFormatting sqref="I1200">
    <cfRule type="containsText" dxfId="122" priority="129" operator="containsText" text="Yes">
      <formula>NOT(ISERROR(SEARCH("Yes",I1200)))</formula>
    </cfRule>
    <cfRule type="containsText" dxfId="121" priority="130" operator="containsText" text="No">
      <formula>NOT(ISERROR(SEARCH("No",I1200)))</formula>
    </cfRule>
  </conditionalFormatting>
  <conditionalFormatting sqref="I1202">
    <cfRule type="containsText" dxfId="120" priority="131" operator="containsText" text="Yes">
      <formula>NOT(ISERROR(SEARCH("Yes",I1202)))</formula>
    </cfRule>
    <cfRule type="containsText" dxfId="119" priority="132" operator="containsText" text="No">
      <formula>NOT(ISERROR(SEARCH("No",I1202)))</formula>
    </cfRule>
  </conditionalFormatting>
  <conditionalFormatting sqref="I1222">
    <cfRule type="containsText" dxfId="118" priority="120" operator="containsText" text="Yes">
      <formula>NOT(ISERROR(SEARCH("Yes",I1222)))</formula>
    </cfRule>
    <cfRule type="containsText" dxfId="117" priority="121" operator="containsText" text="No">
      <formula>NOT(ISERROR(SEARCH("No",I1222)))</formula>
    </cfRule>
  </conditionalFormatting>
  <conditionalFormatting sqref="I1223">
    <cfRule type="containsText" dxfId="116" priority="126" operator="containsText" text="Yes">
      <formula>NOT(ISERROR(SEARCH("Yes",I1223)))</formula>
    </cfRule>
  </conditionalFormatting>
  <conditionalFormatting sqref="I1224">
    <cfRule type="containsText" dxfId="115" priority="122" operator="containsText" text="Yes">
      <formula>NOT(ISERROR(SEARCH("Yes",I1224)))</formula>
    </cfRule>
    <cfRule type="containsText" dxfId="114" priority="123" operator="containsText" text="No">
      <formula>NOT(ISERROR(SEARCH("No",I1224)))</formula>
    </cfRule>
  </conditionalFormatting>
  <conditionalFormatting sqref="I1226">
    <cfRule type="containsText" dxfId="113" priority="124" operator="containsText" text="Yes">
      <formula>NOT(ISERROR(SEARCH("Yes",I1226)))</formula>
    </cfRule>
    <cfRule type="containsText" dxfId="112" priority="125" operator="containsText" text="No">
      <formula>NOT(ISERROR(SEARCH("No",I1226)))</formula>
    </cfRule>
  </conditionalFormatting>
  <conditionalFormatting sqref="I1248">
    <cfRule type="containsText" dxfId="111" priority="113" operator="containsText" text="Yes">
      <formula>NOT(ISERROR(SEARCH("Yes",I1248)))</formula>
    </cfRule>
    <cfRule type="containsText" dxfId="110" priority="114" operator="containsText" text="No">
      <formula>NOT(ISERROR(SEARCH("No",I1248)))</formula>
    </cfRule>
  </conditionalFormatting>
  <conditionalFormatting sqref="I1249">
    <cfRule type="containsText" dxfId="109" priority="119" operator="containsText" text="Yes">
      <formula>NOT(ISERROR(SEARCH("Yes",I1249)))</formula>
    </cfRule>
  </conditionalFormatting>
  <conditionalFormatting sqref="I1250">
    <cfRule type="containsText" dxfId="108" priority="115" operator="containsText" text="Yes">
      <formula>NOT(ISERROR(SEARCH("Yes",I1250)))</formula>
    </cfRule>
    <cfRule type="containsText" dxfId="107" priority="116" operator="containsText" text="No">
      <formula>NOT(ISERROR(SEARCH("No",I1250)))</formula>
    </cfRule>
  </conditionalFormatting>
  <conditionalFormatting sqref="I1252">
    <cfRule type="containsText" dxfId="106" priority="117" operator="containsText" text="Yes">
      <formula>NOT(ISERROR(SEARCH("Yes",I1252)))</formula>
    </cfRule>
    <cfRule type="containsText" dxfId="105" priority="118" operator="containsText" text="No">
      <formula>NOT(ISERROR(SEARCH("No",I1252)))</formula>
    </cfRule>
  </conditionalFormatting>
  <conditionalFormatting sqref="I1284">
    <cfRule type="containsText" dxfId="104" priority="106" operator="containsText" text="Yes">
      <formula>NOT(ISERROR(SEARCH("Yes",I1284)))</formula>
    </cfRule>
    <cfRule type="containsText" dxfId="103" priority="107" operator="containsText" text="No">
      <formula>NOT(ISERROR(SEARCH("No",I1284)))</formula>
    </cfRule>
  </conditionalFormatting>
  <conditionalFormatting sqref="I1285">
    <cfRule type="containsText" dxfId="102" priority="112" operator="containsText" text="Yes">
      <formula>NOT(ISERROR(SEARCH("Yes",I1285)))</formula>
    </cfRule>
  </conditionalFormatting>
  <conditionalFormatting sqref="I1286">
    <cfRule type="containsText" dxfId="101" priority="108" operator="containsText" text="Yes">
      <formula>NOT(ISERROR(SEARCH("Yes",I1286)))</formula>
    </cfRule>
    <cfRule type="containsText" dxfId="100" priority="109" operator="containsText" text="No">
      <formula>NOT(ISERROR(SEARCH("No",I1286)))</formula>
    </cfRule>
  </conditionalFormatting>
  <conditionalFormatting sqref="I1288">
    <cfRule type="containsText" dxfId="99" priority="110" operator="containsText" text="Yes">
      <formula>NOT(ISERROR(SEARCH("Yes",I1288)))</formula>
    </cfRule>
    <cfRule type="containsText" dxfId="98" priority="111" operator="containsText" text="No">
      <formula>NOT(ISERROR(SEARCH("No",I1288)))</formula>
    </cfRule>
  </conditionalFormatting>
  <conditionalFormatting sqref="I1311">
    <cfRule type="containsText" dxfId="97" priority="99" operator="containsText" text="Yes">
      <formula>NOT(ISERROR(SEARCH("Yes",I1311)))</formula>
    </cfRule>
    <cfRule type="containsText" dxfId="96" priority="100" operator="containsText" text="No">
      <formula>NOT(ISERROR(SEARCH("No",I1311)))</formula>
    </cfRule>
  </conditionalFormatting>
  <conditionalFormatting sqref="I1312">
    <cfRule type="containsText" dxfId="95" priority="105" operator="containsText" text="Yes">
      <formula>NOT(ISERROR(SEARCH("Yes",I1312)))</formula>
    </cfRule>
  </conditionalFormatting>
  <conditionalFormatting sqref="I1313">
    <cfRule type="containsText" dxfId="94" priority="101" operator="containsText" text="Yes">
      <formula>NOT(ISERROR(SEARCH("Yes",I1313)))</formula>
    </cfRule>
    <cfRule type="containsText" dxfId="93" priority="102" operator="containsText" text="No">
      <formula>NOT(ISERROR(SEARCH("No",I1313)))</formula>
    </cfRule>
  </conditionalFormatting>
  <conditionalFormatting sqref="I1315">
    <cfRule type="containsText" dxfId="92" priority="103" operator="containsText" text="Yes">
      <formula>NOT(ISERROR(SEARCH("Yes",I1315)))</formula>
    </cfRule>
    <cfRule type="containsText" dxfId="91" priority="104" operator="containsText" text="No">
      <formula>NOT(ISERROR(SEARCH("No",I1315)))</formula>
    </cfRule>
  </conditionalFormatting>
  <conditionalFormatting sqref="I1346">
    <cfRule type="containsText" dxfId="90" priority="92" operator="containsText" text="Yes">
      <formula>NOT(ISERROR(SEARCH("Yes",I1346)))</formula>
    </cfRule>
    <cfRule type="containsText" dxfId="89" priority="93" operator="containsText" text="No">
      <formula>NOT(ISERROR(SEARCH("No",I1346)))</formula>
    </cfRule>
  </conditionalFormatting>
  <conditionalFormatting sqref="I1347">
    <cfRule type="containsText" dxfId="88" priority="98" operator="containsText" text="Yes">
      <formula>NOT(ISERROR(SEARCH("Yes",I1347)))</formula>
    </cfRule>
  </conditionalFormatting>
  <conditionalFormatting sqref="I1348">
    <cfRule type="containsText" dxfId="87" priority="94" operator="containsText" text="Yes">
      <formula>NOT(ISERROR(SEARCH("Yes",I1348)))</formula>
    </cfRule>
    <cfRule type="containsText" dxfId="86" priority="95" operator="containsText" text="No">
      <formula>NOT(ISERROR(SEARCH("No",I1348)))</formula>
    </cfRule>
  </conditionalFormatting>
  <conditionalFormatting sqref="I1350">
    <cfRule type="containsText" dxfId="85" priority="96" operator="containsText" text="Yes">
      <formula>NOT(ISERROR(SEARCH("Yes",I1350)))</formula>
    </cfRule>
    <cfRule type="containsText" dxfId="84" priority="97" operator="containsText" text="No">
      <formula>NOT(ISERROR(SEARCH("No",I1350)))</formula>
    </cfRule>
  </conditionalFormatting>
  <conditionalFormatting sqref="I1387">
    <cfRule type="containsText" dxfId="83" priority="85" operator="containsText" text="Yes">
      <formula>NOT(ISERROR(SEARCH("Yes",I1387)))</formula>
    </cfRule>
    <cfRule type="containsText" dxfId="82" priority="86" operator="containsText" text="No">
      <formula>NOT(ISERROR(SEARCH("No",I1387)))</formula>
    </cfRule>
  </conditionalFormatting>
  <conditionalFormatting sqref="I1388">
    <cfRule type="containsText" dxfId="81" priority="91" operator="containsText" text="Yes">
      <formula>NOT(ISERROR(SEARCH("Yes",I1388)))</formula>
    </cfRule>
  </conditionalFormatting>
  <conditionalFormatting sqref="I1389">
    <cfRule type="containsText" dxfId="80" priority="87" operator="containsText" text="Yes">
      <formula>NOT(ISERROR(SEARCH("Yes",I1389)))</formula>
    </cfRule>
    <cfRule type="containsText" dxfId="79" priority="88" operator="containsText" text="No">
      <formula>NOT(ISERROR(SEARCH("No",I1389)))</formula>
    </cfRule>
  </conditionalFormatting>
  <conditionalFormatting sqref="I1391">
    <cfRule type="containsText" dxfId="78" priority="89" operator="containsText" text="Yes">
      <formula>NOT(ISERROR(SEARCH("Yes",I1391)))</formula>
    </cfRule>
    <cfRule type="containsText" dxfId="77" priority="90" operator="containsText" text="No">
      <formula>NOT(ISERROR(SEARCH("No",I1391)))</formula>
    </cfRule>
  </conditionalFormatting>
  <conditionalFormatting sqref="I1424">
    <cfRule type="containsText" dxfId="76" priority="78" operator="containsText" text="Yes">
      <formula>NOT(ISERROR(SEARCH("Yes",I1424)))</formula>
    </cfRule>
    <cfRule type="containsText" dxfId="75" priority="79" operator="containsText" text="No">
      <formula>NOT(ISERROR(SEARCH("No",I1424)))</formula>
    </cfRule>
  </conditionalFormatting>
  <conditionalFormatting sqref="I1425">
    <cfRule type="containsText" dxfId="74" priority="84" operator="containsText" text="Yes">
      <formula>NOT(ISERROR(SEARCH("Yes",I1425)))</formula>
    </cfRule>
  </conditionalFormatting>
  <conditionalFormatting sqref="I1426">
    <cfRule type="containsText" dxfId="73" priority="80" operator="containsText" text="Yes">
      <formula>NOT(ISERROR(SEARCH("Yes",I1426)))</formula>
    </cfRule>
    <cfRule type="containsText" dxfId="72" priority="81" operator="containsText" text="No">
      <formula>NOT(ISERROR(SEARCH("No",I1426)))</formula>
    </cfRule>
  </conditionalFormatting>
  <conditionalFormatting sqref="I1428">
    <cfRule type="containsText" dxfId="71" priority="82" operator="containsText" text="Yes">
      <formula>NOT(ISERROR(SEARCH("Yes",I1428)))</formula>
    </cfRule>
    <cfRule type="containsText" dxfId="70" priority="83" operator="containsText" text="No">
      <formula>NOT(ISERROR(SEARCH("No",I1428)))</formula>
    </cfRule>
  </conditionalFormatting>
  <conditionalFormatting sqref="I1454">
    <cfRule type="containsText" dxfId="69" priority="71" operator="containsText" text="Yes">
      <formula>NOT(ISERROR(SEARCH("Yes",I1454)))</formula>
    </cfRule>
    <cfRule type="containsText" dxfId="68" priority="72" operator="containsText" text="No">
      <formula>NOT(ISERROR(SEARCH("No",I1454)))</formula>
    </cfRule>
  </conditionalFormatting>
  <conditionalFormatting sqref="I1455">
    <cfRule type="containsText" dxfId="67" priority="77" operator="containsText" text="Yes">
      <formula>NOT(ISERROR(SEARCH("Yes",I1455)))</formula>
    </cfRule>
  </conditionalFormatting>
  <conditionalFormatting sqref="I1456">
    <cfRule type="containsText" dxfId="66" priority="73" operator="containsText" text="Yes">
      <formula>NOT(ISERROR(SEARCH("Yes",I1456)))</formula>
    </cfRule>
    <cfRule type="containsText" dxfId="65" priority="74" operator="containsText" text="No">
      <formula>NOT(ISERROR(SEARCH("No",I1456)))</formula>
    </cfRule>
  </conditionalFormatting>
  <conditionalFormatting sqref="I1458">
    <cfRule type="containsText" dxfId="64" priority="75" operator="containsText" text="Yes">
      <formula>NOT(ISERROR(SEARCH("Yes",I1458)))</formula>
    </cfRule>
    <cfRule type="containsText" dxfId="63" priority="76" operator="containsText" text="No">
      <formula>NOT(ISERROR(SEARCH("No",I1458)))</formula>
    </cfRule>
  </conditionalFormatting>
  <conditionalFormatting sqref="I1495">
    <cfRule type="containsText" dxfId="62" priority="64" operator="containsText" text="Yes">
      <formula>NOT(ISERROR(SEARCH("Yes",I1495)))</formula>
    </cfRule>
    <cfRule type="containsText" dxfId="61" priority="65" operator="containsText" text="No">
      <formula>NOT(ISERROR(SEARCH("No",I1495)))</formula>
    </cfRule>
  </conditionalFormatting>
  <conditionalFormatting sqref="I1496">
    <cfRule type="containsText" dxfId="60" priority="70" operator="containsText" text="Yes">
      <formula>NOT(ISERROR(SEARCH("Yes",I1496)))</formula>
    </cfRule>
  </conditionalFormatting>
  <conditionalFormatting sqref="I1497">
    <cfRule type="containsText" dxfId="59" priority="66" operator="containsText" text="Yes">
      <formula>NOT(ISERROR(SEARCH("Yes",I1497)))</formula>
    </cfRule>
    <cfRule type="containsText" dxfId="58" priority="67" operator="containsText" text="No">
      <formula>NOT(ISERROR(SEARCH("No",I1497)))</formula>
    </cfRule>
  </conditionalFormatting>
  <conditionalFormatting sqref="I1499">
    <cfRule type="containsText" dxfId="57" priority="68" operator="containsText" text="Yes">
      <formula>NOT(ISERROR(SEARCH("Yes",I1499)))</formula>
    </cfRule>
    <cfRule type="containsText" dxfId="56" priority="69" operator="containsText" text="No">
      <formula>NOT(ISERROR(SEARCH("No",I1499)))</formula>
    </cfRule>
  </conditionalFormatting>
  <conditionalFormatting sqref="I1538">
    <cfRule type="containsText" dxfId="55" priority="57" operator="containsText" text="Yes">
      <formula>NOT(ISERROR(SEARCH("Yes",I1538)))</formula>
    </cfRule>
    <cfRule type="containsText" dxfId="54" priority="58" operator="containsText" text="No">
      <formula>NOT(ISERROR(SEARCH("No",I1538)))</formula>
    </cfRule>
  </conditionalFormatting>
  <conditionalFormatting sqref="I1539">
    <cfRule type="containsText" dxfId="53" priority="63" operator="containsText" text="Yes">
      <formula>NOT(ISERROR(SEARCH("Yes",I1539)))</formula>
    </cfRule>
  </conditionalFormatting>
  <conditionalFormatting sqref="I1540">
    <cfRule type="containsText" dxfId="52" priority="59" operator="containsText" text="Yes">
      <formula>NOT(ISERROR(SEARCH("Yes",I1540)))</formula>
    </cfRule>
    <cfRule type="containsText" dxfId="51" priority="60" operator="containsText" text="No">
      <formula>NOT(ISERROR(SEARCH("No",I1540)))</formula>
    </cfRule>
  </conditionalFormatting>
  <conditionalFormatting sqref="I1542">
    <cfRule type="containsText" dxfId="50" priority="61" operator="containsText" text="Yes">
      <formula>NOT(ISERROR(SEARCH("Yes",I1542)))</formula>
    </cfRule>
    <cfRule type="containsText" dxfId="49" priority="62" operator="containsText" text="No">
      <formula>NOT(ISERROR(SEARCH("No",I1542)))</formula>
    </cfRule>
  </conditionalFormatting>
  <conditionalFormatting sqref="I1569">
    <cfRule type="containsText" dxfId="48" priority="50" operator="containsText" text="Yes">
      <formula>NOT(ISERROR(SEARCH("Yes",I1569)))</formula>
    </cfRule>
    <cfRule type="containsText" dxfId="47" priority="51" operator="containsText" text="No">
      <formula>NOT(ISERROR(SEARCH("No",I1569)))</formula>
    </cfRule>
  </conditionalFormatting>
  <conditionalFormatting sqref="I1570">
    <cfRule type="containsText" dxfId="46" priority="56" operator="containsText" text="Yes">
      <formula>NOT(ISERROR(SEARCH("Yes",I1570)))</formula>
    </cfRule>
  </conditionalFormatting>
  <conditionalFormatting sqref="I1571">
    <cfRule type="containsText" dxfId="45" priority="52" operator="containsText" text="Yes">
      <formula>NOT(ISERROR(SEARCH("Yes",I1571)))</formula>
    </cfRule>
    <cfRule type="containsText" dxfId="44" priority="53" operator="containsText" text="No">
      <formula>NOT(ISERROR(SEARCH("No",I1571)))</formula>
    </cfRule>
  </conditionalFormatting>
  <conditionalFormatting sqref="I1573">
    <cfRule type="containsText" dxfId="43" priority="54" operator="containsText" text="Yes">
      <formula>NOT(ISERROR(SEARCH("Yes",I1573)))</formula>
    </cfRule>
    <cfRule type="containsText" dxfId="42" priority="55" operator="containsText" text="No">
      <formula>NOT(ISERROR(SEARCH("No",I1573)))</formula>
    </cfRule>
  </conditionalFormatting>
  <conditionalFormatting sqref="I1601">
    <cfRule type="containsText" dxfId="41" priority="43" operator="containsText" text="Yes">
      <formula>NOT(ISERROR(SEARCH("Yes",I1601)))</formula>
    </cfRule>
    <cfRule type="containsText" dxfId="40" priority="44" operator="containsText" text="No">
      <formula>NOT(ISERROR(SEARCH("No",I1601)))</formula>
    </cfRule>
  </conditionalFormatting>
  <conditionalFormatting sqref="I1602">
    <cfRule type="containsText" dxfId="39" priority="49" operator="containsText" text="Yes">
      <formula>NOT(ISERROR(SEARCH("Yes",I1602)))</formula>
    </cfRule>
  </conditionalFormatting>
  <conditionalFormatting sqref="I1603">
    <cfRule type="containsText" dxfId="38" priority="45" operator="containsText" text="Yes">
      <formula>NOT(ISERROR(SEARCH("Yes",I1603)))</formula>
    </cfRule>
    <cfRule type="containsText" dxfId="37" priority="46" operator="containsText" text="No">
      <formula>NOT(ISERROR(SEARCH("No",I1603)))</formula>
    </cfRule>
  </conditionalFormatting>
  <conditionalFormatting sqref="I1605">
    <cfRule type="containsText" dxfId="36" priority="47" operator="containsText" text="Yes">
      <formula>NOT(ISERROR(SEARCH("Yes",I1605)))</formula>
    </cfRule>
    <cfRule type="containsText" dxfId="35" priority="48" operator="containsText" text="No">
      <formula>NOT(ISERROR(SEARCH("No",I1605)))</formula>
    </cfRule>
  </conditionalFormatting>
  <conditionalFormatting sqref="I1642">
    <cfRule type="containsText" dxfId="34" priority="29" operator="containsText" text="Yes">
      <formula>NOT(ISERROR(SEARCH("Yes",I1642)))</formula>
    </cfRule>
    <cfRule type="containsText" dxfId="33" priority="30" operator="containsText" text="No">
      <formula>NOT(ISERROR(SEARCH("No",I1642)))</formula>
    </cfRule>
  </conditionalFormatting>
  <conditionalFormatting sqref="I1643">
    <cfRule type="containsText" dxfId="32" priority="35" operator="containsText" text="Yes">
      <formula>NOT(ISERROR(SEARCH("Yes",I1643)))</formula>
    </cfRule>
  </conditionalFormatting>
  <conditionalFormatting sqref="I1644">
    <cfRule type="containsText" dxfId="31" priority="31" operator="containsText" text="Yes">
      <formula>NOT(ISERROR(SEARCH("Yes",I1644)))</formula>
    </cfRule>
    <cfRule type="containsText" dxfId="30" priority="32" operator="containsText" text="No">
      <formula>NOT(ISERROR(SEARCH("No",I1644)))</formula>
    </cfRule>
  </conditionalFormatting>
  <conditionalFormatting sqref="I1646">
    <cfRule type="containsText" dxfId="29" priority="33" operator="containsText" text="Yes">
      <formula>NOT(ISERROR(SEARCH("Yes",I1646)))</formula>
    </cfRule>
    <cfRule type="containsText" dxfId="28" priority="34" operator="containsText" text="No">
      <formula>NOT(ISERROR(SEARCH("No",I1646)))</formula>
    </cfRule>
  </conditionalFormatting>
  <conditionalFormatting sqref="I1686">
    <cfRule type="containsText" dxfId="27" priority="22" operator="containsText" text="Yes">
      <formula>NOT(ISERROR(SEARCH("Yes",I1686)))</formula>
    </cfRule>
    <cfRule type="containsText" dxfId="26" priority="23" operator="containsText" text="No">
      <formula>NOT(ISERROR(SEARCH("No",I1686)))</formula>
    </cfRule>
  </conditionalFormatting>
  <conditionalFormatting sqref="I1687">
    <cfRule type="containsText" dxfId="25" priority="28" operator="containsText" text="Yes">
      <formula>NOT(ISERROR(SEARCH("Yes",I1687)))</formula>
    </cfRule>
  </conditionalFormatting>
  <conditionalFormatting sqref="I1688">
    <cfRule type="containsText" dxfId="24" priority="24" operator="containsText" text="Yes">
      <formula>NOT(ISERROR(SEARCH("Yes",I1688)))</formula>
    </cfRule>
    <cfRule type="containsText" dxfId="23" priority="25" operator="containsText" text="No">
      <formula>NOT(ISERROR(SEARCH("No",I1688)))</formula>
    </cfRule>
  </conditionalFormatting>
  <conditionalFormatting sqref="I1690">
    <cfRule type="containsText" dxfId="22" priority="26" operator="containsText" text="Yes">
      <formula>NOT(ISERROR(SEARCH("Yes",I1690)))</formula>
    </cfRule>
    <cfRule type="containsText" dxfId="21" priority="27" operator="containsText" text="No">
      <formula>NOT(ISERROR(SEARCH("No",I1690)))</formula>
    </cfRule>
  </conditionalFormatting>
  <conditionalFormatting sqref="I1740">
    <cfRule type="containsText" dxfId="20" priority="15" operator="containsText" text="Yes">
      <formula>NOT(ISERROR(SEARCH("Yes",I1740)))</formula>
    </cfRule>
    <cfRule type="containsText" dxfId="19" priority="16" operator="containsText" text="No">
      <formula>NOT(ISERROR(SEARCH("No",I1740)))</formula>
    </cfRule>
  </conditionalFormatting>
  <conditionalFormatting sqref="I1741">
    <cfRule type="containsText" dxfId="18" priority="21" operator="containsText" text="Yes">
      <formula>NOT(ISERROR(SEARCH("Yes",I1741)))</formula>
    </cfRule>
  </conditionalFormatting>
  <conditionalFormatting sqref="I1742">
    <cfRule type="containsText" dxfId="17" priority="17" operator="containsText" text="Yes">
      <formula>NOT(ISERROR(SEARCH("Yes",I1742)))</formula>
    </cfRule>
    <cfRule type="containsText" dxfId="16" priority="18" operator="containsText" text="No">
      <formula>NOT(ISERROR(SEARCH("No",I1742)))</formula>
    </cfRule>
  </conditionalFormatting>
  <conditionalFormatting sqref="I1744">
    <cfRule type="containsText" dxfId="15" priority="19" operator="containsText" text="Yes">
      <formula>NOT(ISERROR(SEARCH("Yes",I1744)))</formula>
    </cfRule>
    <cfRule type="containsText" dxfId="14" priority="20" operator="containsText" text="No">
      <formula>NOT(ISERROR(SEARCH("No",I1744)))</formula>
    </cfRule>
  </conditionalFormatting>
  <conditionalFormatting sqref="I1766">
    <cfRule type="containsText" dxfId="13" priority="8" operator="containsText" text="Yes">
      <formula>NOT(ISERROR(SEARCH("Yes",I1766)))</formula>
    </cfRule>
    <cfRule type="containsText" dxfId="12" priority="9" operator="containsText" text="No">
      <formula>NOT(ISERROR(SEARCH("No",I1766)))</formula>
    </cfRule>
  </conditionalFormatting>
  <conditionalFormatting sqref="I1767">
    <cfRule type="containsText" dxfId="11" priority="14" operator="containsText" text="Yes">
      <formula>NOT(ISERROR(SEARCH("Yes",I1767)))</formula>
    </cfRule>
  </conditionalFormatting>
  <conditionalFormatting sqref="I1768">
    <cfRule type="containsText" dxfId="10" priority="10" operator="containsText" text="Yes">
      <formula>NOT(ISERROR(SEARCH("Yes",I1768)))</formula>
    </cfRule>
    <cfRule type="containsText" dxfId="9" priority="11" operator="containsText" text="No">
      <formula>NOT(ISERROR(SEARCH("No",I1768)))</formula>
    </cfRule>
  </conditionalFormatting>
  <conditionalFormatting sqref="I1770">
    <cfRule type="containsText" dxfId="8" priority="12" operator="containsText" text="Yes">
      <formula>NOT(ISERROR(SEARCH("Yes",I1770)))</formula>
    </cfRule>
    <cfRule type="containsText" dxfId="7" priority="13" operator="containsText" text="No">
      <formula>NOT(ISERROR(SEARCH("No",I1770)))</formula>
    </cfRule>
  </conditionalFormatting>
  <conditionalFormatting sqref="I1787">
    <cfRule type="containsText" dxfId="6" priority="1" operator="containsText" text="Yes">
      <formula>NOT(ISERROR(SEARCH("Yes",I1787)))</formula>
    </cfRule>
    <cfRule type="containsText" dxfId="5" priority="2" operator="containsText" text="No">
      <formula>NOT(ISERROR(SEARCH("No",I1787)))</formula>
    </cfRule>
  </conditionalFormatting>
  <conditionalFormatting sqref="I1788">
    <cfRule type="containsText" dxfId="4" priority="7" operator="containsText" text="Yes">
      <formula>NOT(ISERROR(SEARCH("Yes",I1788)))</formula>
    </cfRule>
  </conditionalFormatting>
  <conditionalFormatting sqref="I1789">
    <cfRule type="containsText" dxfId="3" priority="3" operator="containsText" text="Yes">
      <formula>NOT(ISERROR(SEARCH("Yes",I1789)))</formula>
    </cfRule>
    <cfRule type="containsText" dxfId="2" priority="4" operator="containsText" text="No">
      <formula>NOT(ISERROR(SEARCH("No",I1789)))</formula>
    </cfRule>
  </conditionalFormatting>
  <conditionalFormatting sqref="I1791">
    <cfRule type="containsText" dxfId="1" priority="5" operator="containsText" text="Yes">
      <formula>NOT(ISERROR(SEARCH("Yes",I1791)))</formula>
    </cfRule>
    <cfRule type="containsText" dxfId="0" priority="6" operator="containsText" text="No">
      <formula>NOT(ISERROR(SEARCH("No",I1791)))</formula>
    </cfRule>
  </conditionalFormatting>
  <dataValidations count="2">
    <dataValidation type="list" allowBlank="1" showInputMessage="1" showErrorMessage="1" sqref="I1733 I252 I1780 I1635 I1594 I1531 I1488 I1447 I1380 I1339 I1304 I1277 I1241 I1215 I1191 I1155 I1074 I1051 I953 I903 I830 I788 I688 I761 I617 I557 I530 I502 I423 I390 I303 I207 I176 I99 I50 I1759 I131 I1679 I1562 I1417 I1122 I1023 I648 I482 I1692 I1746 I1648 I1575 I1544 I1500:I1502 I1460 I1430 I1393 I1351:I1353 I1317 I1290 I1254 I1228 I1204 I1168 I1135 I1087 I1063:I1065 I1036 I966 I915:I917 I843 I801 I774 I701 I661 I18 I630 I569:I571 I543 I515 I495 I436 I402:I404 I316 I265 I220 I188:I190 I144 I112 I63 I31 I2:I3 I1607:I1608 D645:D648 J645:J648 B645:C648 D1772:D1780 J1772:J1780 B1772:C1780 D1648:D1679 J1648:J1679 B1648:C1679 D1575:D1594 J1575:J1594 B1575:C1594 D1544:D1562 J1544:J1562 B1544:C1562 D1430:D1447 J1430:J1447 B1430:C1447 D1290:D1304 J1290:J1304 B1290:C1304 D1254:D1277 J1254:J1277 B1254:C1277 D1204:D1215 J1204:J1215 B1204:C1215 D1135:D1155 J1135:J1155 B1135:C1155 D966:D1023 J966:J1023 B966:C1023 D915:D953 J915:J953 B915:C953 D661:D688 J661:J688 B661:C688 D436:D482 J436:J482 B436:C482 D402:D423 J402:J423 B402:C423 D265:D303 J265:J303 B265:C303 D220:D252 J220:J252 B220:C252 D144:D176 J144:J176 B144:C176 D31:D50 J31:J50 B31:C50 D2:D18 J2:J18 B2:C18 D63:D99 J63:J99 B63:C99 D112:D131 J112:J131 B112:C131 D188:D207 J188:J207 B188:C207 D316:D390 J316:J390 B316:C390 D495:D502 J495:J502 B495:C502 D515:D530 J515:J530 B515:C530 D543:D557 J543:J557 B543:C557 D569:D617 J569:J617 B569:C617 D630:D641 J630:J641 B630:C641 D701:D761 J701:J761 B701:C761 D774:D788 J774:J788 B774:C788 D801:D830 J801:J830 B801:C830 D843:D903 J843:J903 B843:C903 D1036:D1051 J1036:J1051 B1036:C1051 D1063:D1074 J1063:J1074 B1063:C1074 D1087:D1122 J1087:J1122 B1087:C1122 D1168:D1191 J1168:J1191 B1168:C1191 D1228:D1241 J1228:J1241 B1228:C1241 D1317:D1339 J1317:J1339 B1317:C1339 D1351:D1380 J1351:J1380 B1351:C1380 D1393:D1417 J1393:J1417 B1393:C1417 D1460:D1488 J1460:J1488 B1460:C1488 D1500:D1531 J1500:J1531 B1500:C1531 D1607:D1635 J1607:J1635 B1607:C1635 D1692:D1733 J1692:J1733 B1692:C1733 D1746:D1759 J1746:J1759 B1746:C1759 D1792 I1792:J1792 B1792:C1792" xr:uid="{A1443D7A-3F6A-4E24-A5B9-6836E2D3A0BE}">
      <formula1>"Yes, No, N/A"</formula1>
    </dataValidation>
    <dataValidation type="list" allowBlank="1" showInputMessage="1" showErrorMessage="1" sqref="I4:I17 I32:I49 I145:I175 I221:I251 I266:I302 I405:I422 I437:I481 I645:I647 I918:I952 I967:I1022 I1136:I1154 I1205:I1214 I1255:I1276 I1291:I1303 I1431:I1446 I1545:I1561 I1576:I1593 I1649:I1678 I1772:I1779 I662 I667:I687 I64:I98 I113:I130 I191:I206 I317:I389 I496:I501 I516:I529 I544:I556 I572:I616 I631:I641 I702:I760 I775:I787 I802:I829 I844:I902 I1037:I1050 I1066:I1073 I1088:I1121 I1169:I1190 I1229:I1240 I1318:I1338 I1354:I1379 I1394:I1416 I1461:I1487 I1503:I1530 I1609:I1634 I1693:I1732 I1747:I1758" xr:uid="{0722BB70-4E3A-42DD-B706-A72C66307729}">
      <formula1>"Exceeds, Meets, Needs Action, Not Applicable"</formula1>
    </dataValidation>
  </dataValidations>
  <pageMargins left="0.7" right="0.7" top="0.75" bottom="0.75" header="0.3" footer="0.3"/>
  <pageSetup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EB74D-E131-473C-8F43-E332548F13D5}">
  <sheetPr>
    <pageSetUpPr fitToPage="1"/>
  </sheetPr>
  <dimension ref="A1:G56"/>
  <sheetViews>
    <sheetView zoomScale="73" zoomScaleNormal="73" workbookViewId="0">
      <pane xSplit="1" ySplit="2" topLeftCell="D3" activePane="bottomRight" state="frozen"/>
      <selection pane="topRight" activeCell="B1" sqref="B1"/>
      <selection pane="bottomLeft" activeCell="A3" sqref="A3"/>
      <selection pane="bottomRight" activeCell="A2" sqref="A2"/>
    </sheetView>
  </sheetViews>
  <sheetFormatPr defaultRowHeight="15" x14ac:dyDescent="0.3"/>
  <cols>
    <col min="1" max="1" width="71.33203125" style="2" customWidth="1"/>
    <col min="2" max="2" width="18.6640625" style="4" customWidth="1"/>
    <col min="3" max="4" width="27.6640625" style="4" customWidth="1"/>
    <col min="5" max="5" width="62" style="4" customWidth="1"/>
    <col min="6" max="6" width="62" style="2" customWidth="1"/>
    <col min="7" max="7" width="37" customWidth="1"/>
  </cols>
  <sheetData>
    <row r="1" spans="1:7" ht="83.4" customHeight="1" x14ac:dyDescent="0.3">
      <c r="A1" s="252" t="s">
        <v>602</v>
      </c>
      <c r="B1" s="253"/>
      <c r="C1" s="253"/>
      <c r="D1" s="253"/>
      <c r="E1" s="254"/>
      <c r="F1" s="60" t="s">
        <v>603</v>
      </c>
      <c r="G1" s="62"/>
    </row>
    <row r="2" spans="1:7" s="160" customFormat="1" ht="117.6" customHeight="1" x14ac:dyDescent="0.35">
      <c r="A2" s="158" t="str">
        <f>'Certification Tool'!E2</f>
        <v>Value 1: Rights and Decision-Making</v>
      </c>
      <c r="B2" s="159" t="s">
        <v>13</v>
      </c>
      <c r="C2" s="159" t="s">
        <v>604</v>
      </c>
      <c r="D2" s="159" t="s">
        <v>605</v>
      </c>
      <c r="E2" s="159" t="s">
        <v>1110</v>
      </c>
      <c r="F2" s="159" t="s">
        <v>606</v>
      </c>
      <c r="G2" s="159" t="s">
        <v>607</v>
      </c>
    </row>
    <row r="3" spans="1:7" s="27" customFormat="1" ht="139.80000000000001" customHeight="1" x14ac:dyDescent="0.3">
      <c r="A3" s="9" t="str">
        <f>'Certification Tool'!E3</f>
        <v>Requirement 1: Policies, procedures, and practices clearly demonstrate the organization’s commitment to protecting and promoting the rights of people supported.</v>
      </c>
      <c r="B3" s="1" t="e">
        <f>'Certification Tool'!I29</f>
        <v>#DIV/0!</v>
      </c>
      <c r="C3" s="1" t="str">
        <f>'Certification Tool'!I26</f>
        <v>No</v>
      </c>
      <c r="D3" s="1" t="e">
        <f>IF(B3="Not Present","Yes","No")</f>
        <v>#DIV/0!</v>
      </c>
      <c r="E3" s="44"/>
      <c r="F3" s="58"/>
      <c r="G3" s="44"/>
    </row>
    <row r="4" spans="1:7" s="27" customFormat="1" ht="139.80000000000001" customHeight="1" x14ac:dyDescent="0.3">
      <c r="A4" s="9" t="str">
        <f>'Certification Tool'!E31</f>
        <v>Requirement 2: Organizations inform and educate people about their rights, as well as supporting the exercise of rights and responsibilities.</v>
      </c>
      <c r="B4" s="1" t="e">
        <f>'Certification Tool'!I61</f>
        <v>#DIV/0!</v>
      </c>
      <c r="C4" s="1" t="str">
        <f>'Certification Tool'!I58</f>
        <v>No</v>
      </c>
      <c r="D4" s="1" t="e">
        <f t="shared" ref="D4:D55" si="0">IF(B4="Not Present","Yes","No")</f>
        <v>#DIV/0!</v>
      </c>
      <c r="E4" s="44"/>
      <c r="F4" s="44"/>
      <c r="G4" s="44"/>
    </row>
    <row r="5" spans="1:7" s="27" customFormat="1" ht="139.80000000000001" customHeight="1" x14ac:dyDescent="0.3">
      <c r="A5" s="9" t="str">
        <f>'Certification Tool'!E63</f>
        <v>Requirement 3: People are assisted to understand and exercise their rights regarding the services and supports they receive and in making decisions.</v>
      </c>
      <c r="B5" s="1" t="e">
        <f>'Certification Tool'!I110</f>
        <v>#DIV/0!</v>
      </c>
      <c r="C5" s="1" t="str">
        <f>'Certification Tool'!I107</f>
        <v>No</v>
      </c>
      <c r="D5" s="1" t="e">
        <f t="shared" si="0"/>
        <v>#DIV/0!</v>
      </c>
      <c r="E5" s="44"/>
      <c r="F5" s="44"/>
      <c r="G5" s="44"/>
    </row>
    <row r="6" spans="1:7" s="27" customFormat="1" ht="139.80000000000001" customHeight="1" x14ac:dyDescent="0.3">
      <c r="A6" s="9" t="str">
        <f>'Certification Tool'!E112</f>
        <v>Requirement 4: Decision-making supports are provided to people as needed and desired. </v>
      </c>
      <c r="B6" s="1" t="e">
        <f>'Certification Tool'!I142</f>
        <v>#DIV/0!</v>
      </c>
      <c r="C6" s="1" t="str">
        <f>'Certification Tool'!I139</f>
        <v>No</v>
      </c>
      <c r="D6" s="1" t="e">
        <f t="shared" si="0"/>
        <v>#DIV/0!</v>
      </c>
      <c r="E6" s="44"/>
      <c r="F6" s="44"/>
      <c r="G6" s="44"/>
    </row>
    <row r="7" spans="1:7" s="27" customFormat="1" ht="139.80000000000001" customHeight="1" x14ac:dyDescent="0.3">
      <c r="A7" s="9" t="str">
        <f>'Certification Tool'!E144</f>
        <v>Requirement 5: The organization supports people to exercise their rights to manage and access their personal money. </v>
      </c>
      <c r="B7" s="1" t="e">
        <f>'Certification Tool'!I187</f>
        <v>#DIV/0!</v>
      </c>
      <c r="C7" s="1" t="str">
        <f>'Certification Tool'!I184</f>
        <v>No</v>
      </c>
      <c r="D7" s="1" t="e">
        <f t="shared" si="0"/>
        <v>#DIV/0!</v>
      </c>
      <c r="E7" s="44"/>
      <c r="F7" s="44"/>
      <c r="G7" s="44"/>
    </row>
    <row r="8" spans="1:7" s="160" customFormat="1" ht="44.4" customHeight="1" x14ac:dyDescent="0.35">
      <c r="A8" s="158" t="str">
        <f>'Certification Tool'!E189</f>
        <v>Value 2: Due Process</v>
      </c>
      <c r="B8" s="161" t="s">
        <v>608</v>
      </c>
      <c r="C8" s="161" t="s">
        <v>48</v>
      </c>
      <c r="D8" s="161" t="s">
        <v>48</v>
      </c>
      <c r="E8" s="159"/>
      <c r="F8" s="159"/>
      <c r="G8" s="159"/>
    </row>
    <row r="9" spans="1:7" s="27" customFormat="1" ht="139.80000000000001" customHeight="1" x14ac:dyDescent="0.3">
      <c r="A9" s="9" t="str">
        <f>'Certification Tool'!E190</f>
        <v>Requirement 1: Policies, procedures, and practices demonstrate the organization’s clear commitment to upholding due process.</v>
      </c>
      <c r="B9" s="1" t="e">
        <f>'Certification Tool'!I218</f>
        <v>#DIV/0!</v>
      </c>
      <c r="C9" s="1" t="str">
        <f>'Certification Tool'!I215</f>
        <v>No</v>
      </c>
      <c r="D9" s="1" t="e">
        <f t="shared" si="0"/>
        <v>#DIV/0!</v>
      </c>
      <c r="E9" s="44"/>
      <c r="F9" s="44"/>
      <c r="G9" s="44"/>
    </row>
    <row r="10" spans="1:7" s="27" customFormat="1" ht="139.80000000000001" customHeight="1" x14ac:dyDescent="0.3">
      <c r="A10" s="9" t="str">
        <f>'Certification Tool'!E220</f>
        <v>Requirement 2: The concerns of people are respected and responded to.</v>
      </c>
      <c r="B10" s="1" t="e">
        <f>'Certification Tool'!I263</f>
        <v>#DIV/0!</v>
      </c>
      <c r="C10" s="1" t="str">
        <f>'Certification Tool'!I260</f>
        <v>No</v>
      </c>
      <c r="D10" s="1" t="e">
        <f t="shared" si="0"/>
        <v>#DIV/0!</v>
      </c>
      <c r="E10" s="44"/>
      <c r="F10" s="44"/>
      <c r="G10" s="44"/>
    </row>
    <row r="11" spans="1:7" s="27" customFormat="1" ht="139.80000000000001" customHeight="1" x14ac:dyDescent="0.3">
      <c r="A11" s="9" t="str">
        <f>'Certification Tool'!E265</f>
        <v>Requirement 3: The organization utilizes an active and effective Human Rights Committee (HRC) that complies with the provisions of 580-3-26</v>
      </c>
      <c r="B11" s="1" t="e">
        <f>'Certification Tool'!I314</f>
        <v>#DIV/0!</v>
      </c>
      <c r="C11" s="1" t="str">
        <f>'Certification Tool'!I311</f>
        <v>No</v>
      </c>
      <c r="D11" s="1" t="e">
        <f t="shared" si="0"/>
        <v>#DIV/0!</v>
      </c>
      <c r="E11" s="44"/>
      <c r="F11" s="44"/>
      <c r="G11" s="44"/>
    </row>
    <row r="12" spans="1:7" s="27" customFormat="1" ht="139.80000000000001" customHeight="1" x14ac:dyDescent="0.3">
      <c r="A12" s="9" t="str">
        <f>'Certification Tool'!E316</f>
        <v>Requirement 4: All rights restrictions, including emergency responses, are adequately reviewed, and due process is provided.</v>
      </c>
      <c r="B12" s="1" t="e">
        <f>'Certification Tool'!I401</f>
        <v>#DIV/0!</v>
      </c>
      <c r="C12" s="1" t="str">
        <f>'Certification Tool'!I398</f>
        <v>No</v>
      </c>
      <c r="D12" s="1" t="e">
        <f t="shared" si="0"/>
        <v>#DIV/0!</v>
      </c>
      <c r="E12" s="44"/>
      <c r="F12" s="44"/>
      <c r="G12" s="44"/>
    </row>
    <row r="13" spans="1:7" s="160" customFormat="1" ht="44.4" customHeight="1" x14ac:dyDescent="0.35">
      <c r="A13" s="158" t="str">
        <f>'Certification Tool'!E403</f>
        <v>Value 3: Preventing Abuse, Neglect, Exploitation, and Mistreatment</v>
      </c>
      <c r="B13" s="161" t="s">
        <v>608</v>
      </c>
      <c r="C13" s="161" t="s">
        <v>48</v>
      </c>
      <c r="D13" s="161" t="s">
        <v>48</v>
      </c>
      <c r="E13" s="159"/>
      <c r="F13" s="159"/>
      <c r="G13" s="159"/>
    </row>
    <row r="14" spans="1:7" s="27" customFormat="1" ht="139.80000000000001" customHeight="1" x14ac:dyDescent="0.3">
      <c r="A14" s="9" t="str">
        <f>'Certification Tool'!E404</f>
        <v>Requirement 1: Policies, procedures, and practices demonstrate that the organization clearly defines, prohibits, prevents, and responds to abuse, neglect, mistreatment, and exploitation. </v>
      </c>
      <c r="B14" s="1" t="e">
        <f>'Certification Tool'!I434</f>
        <v>#DIV/0!</v>
      </c>
      <c r="C14" s="1" t="str">
        <f>'Certification Tool'!I431</f>
        <v>No</v>
      </c>
      <c r="D14" s="1" t="e">
        <f t="shared" si="0"/>
        <v>#DIV/0!</v>
      </c>
      <c r="E14" s="54"/>
      <c r="F14" s="54"/>
      <c r="G14" s="54"/>
    </row>
    <row r="15" spans="1:7" s="27" customFormat="1" ht="139.80000000000001" customHeight="1" x14ac:dyDescent="0.3">
      <c r="A15" s="9" t="str">
        <f>'Certification Tool'!E436</f>
        <v>Requirement 2: The organization promotes freedom from abuse, neglect, mistreatment, and exploitation by educating people about how to report complaints and incidents.</v>
      </c>
      <c r="B15" s="1" t="e">
        <f>'Certification Tool'!I493</f>
        <v>#DIV/0!</v>
      </c>
      <c r="C15" s="1" t="str">
        <f>'Certification Tool'!I490</f>
        <v>No</v>
      </c>
      <c r="D15" s="1" t="e">
        <f t="shared" si="0"/>
        <v>#DIV/0!</v>
      </c>
      <c r="E15" s="54"/>
      <c r="F15" s="54"/>
      <c r="G15" s="54"/>
    </row>
    <row r="16" spans="1:7" s="27" customFormat="1" ht="139.80000000000001" customHeight="1" x14ac:dyDescent="0.3">
      <c r="A16" s="9" t="str">
        <f>'Certification Tool'!E495</f>
        <v>Requirement 3: Organizational staff know how to prevent, detect, report, and respond to allegations of abuse, neglect, mistreatment, and exploitation. (ANME)</v>
      </c>
      <c r="B16" s="1" t="e">
        <f>'Certification Tool'!I513</f>
        <v>#DIV/0!</v>
      </c>
      <c r="C16" s="1" t="str">
        <f>'Certification Tool'!I510</f>
        <v>No</v>
      </c>
      <c r="D16" s="1" t="e">
        <f t="shared" si="0"/>
        <v>#DIV/0!</v>
      </c>
      <c r="E16" s="54"/>
      <c r="F16" s="54"/>
      <c r="G16" s="54"/>
    </row>
    <row r="17" spans="1:7" s="27" customFormat="1" ht="139.80000000000001" customHeight="1" x14ac:dyDescent="0.3">
      <c r="A17" s="9" t="str">
        <f>'Certification Tool'!E515</f>
        <v>Requirement 4: The organization follows reporting and investigative requirements for alleged, suspected, or actual incidents of physical, verbal, sexual or psychological abuse, mistreatment, neglect, or exploitation regardless of age. </v>
      </c>
      <c r="B17" s="1" t="e">
        <f>'Certification Tool'!I541</f>
        <v>#DIV/0!</v>
      </c>
      <c r="C17" s="1" t="str">
        <f>'Certification Tool'!I538</f>
        <v>No</v>
      </c>
      <c r="D17" s="1" t="e">
        <f t="shared" si="0"/>
        <v>#DIV/0!</v>
      </c>
      <c r="E17" s="54"/>
      <c r="F17" s="54"/>
      <c r="G17" s="54"/>
    </row>
    <row r="18" spans="1:7" s="27" customFormat="1" ht="139.80000000000001" customHeight="1" x14ac:dyDescent="0.3">
      <c r="A18" s="9" t="str">
        <f>'Certification Tool'!E543</f>
        <v>Requirement 5: The organization utilizes data to screen for underreporting of and to prevent further abuse, neglect, exploitation and mistreatment.</v>
      </c>
      <c r="B18" s="1" t="e">
        <f>'Certification Tool'!I568</f>
        <v>#DIV/0!</v>
      </c>
      <c r="C18" s="1" t="str">
        <f>'Certification Tool'!I565</f>
        <v>No</v>
      </c>
      <c r="D18" s="1" t="e">
        <f t="shared" si="0"/>
        <v>#DIV/0!</v>
      </c>
      <c r="E18" s="54"/>
      <c r="F18" s="54"/>
      <c r="G18" s="54"/>
    </row>
    <row r="19" spans="1:7" s="160" customFormat="1" ht="44.4" customHeight="1" x14ac:dyDescent="0.35">
      <c r="A19" s="158" t="str">
        <f>'Certification Tool'!E570</f>
        <v>Value 4: Health &amp; Safety</v>
      </c>
      <c r="B19" s="161" t="s">
        <v>608</v>
      </c>
      <c r="C19" s="161" t="s">
        <v>48</v>
      </c>
      <c r="D19" s="161" t="s">
        <v>48</v>
      </c>
      <c r="E19" s="162"/>
      <c r="F19" s="162"/>
      <c r="G19" s="162"/>
    </row>
    <row r="20" spans="1:7" s="27" customFormat="1" ht="139.80000000000001" customHeight="1" x14ac:dyDescent="0.3">
      <c r="A20" s="9" t="str">
        <f>'Certification Tool'!E571</f>
        <v>Requirement 1: People are supported to be active participants in and direct their own health care. </v>
      </c>
      <c r="B20" s="1" t="e">
        <f>'Certification Tool'!I628</f>
        <v>#DIV/0!</v>
      </c>
      <c r="C20" s="1" t="str">
        <f>'Certification Tool'!I625</f>
        <v>No</v>
      </c>
      <c r="D20" s="1" t="e">
        <f t="shared" si="0"/>
        <v>#DIV/0!</v>
      </c>
      <c r="E20" s="54"/>
      <c r="F20" s="54"/>
      <c r="G20" s="54"/>
    </row>
    <row r="21" spans="1:7" s="27" customFormat="1" ht="139.80000000000001" customHeight="1" x14ac:dyDescent="0.3">
      <c r="A21" s="9" t="str">
        <f>'Certification Tool'!E630</f>
        <v>Requirement 2: People access quality health care.</v>
      </c>
      <c r="B21" s="1" t="e">
        <f>'Certification Tool'!I659</f>
        <v>#DIV/0!</v>
      </c>
      <c r="C21" s="1" t="str">
        <f>'Certification Tool'!I656</f>
        <v>No</v>
      </c>
      <c r="D21" s="1" t="e">
        <f t="shared" si="0"/>
        <v>#DIV/0!</v>
      </c>
      <c r="E21" s="54"/>
      <c r="F21" s="54"/>
      <c r="G21" s="54"/>
    </row>
    <row r="22" spans="1:7" s="27" customFormat="1" ht="139.80000000000001" customHeight="1" x14ac:dyDescent="0.3">
      <c r="A22" s="9" t="str">
        <f>'Certification Tool'!E661</f>
        <v>Requirement 3: Health needs are addressed in a timely manner. </v>
      </c>
      <c r="B22" s="1" t="e">
        <f>'Certification Tool'!I699</f>
        <v>#DIV/0!</v>
      </c>
      <c r="C22" s="1" t="str">
        <f>'Certification Tool'!I696</f>
        <v>No</v>
      </c>
      <c r="D22" s="1" t="e">
        <f t="shared" si="0"/>
        <v>#DIV/0!</v>
      </c>
      <c r="E22" s="54"/>
      <c r="F22" s="54"/>
      <c r="G22" s="54"/>
    </row>
    <row r="23" spans="1:7" s="27" customFormat="1" ht="139.80000000000001" customHeight="1" x14ac:dyDescent="0.3">
      <c r="A23" s="9" t="str">
        <f>'Certification Tool'!E701</f>
        <v>Requirement 4: People receive medications and treatments safely and effectively. </v>
      </c>
      <c r="B23" s="1" t="e">
        <f>'Certification Tool'!I772</f>
        <v>#DIV/0!</v>
      </c>
      <c r="C23" s="1" t="str">
        <f>'Certification Tool'!I769</f>
        <v>No</v>
      </c>
      <c r="D23" s="1" t="e">
        <f t="shared" si="0"/>
        <v>#DIV/0!</v>
      </c>
      <c r="E23" s="54"/>
      <c r="F23" s="54"/>
      <c r="G23" s="54"/>
    </row>
    <row r="24" spans="1:7" s="27" customFormat="1" ht="139.80000000000001" customHeight="1" x14ac:dyDescent="0.3">
      <c r="A24" s="9" t="str">
        <f>'Certification Tool'!E774</f>
        <v>Requirement 5: Staff immediately recognize and respond to medical emergencies. </v>
      </c>
      <c r="B24" s="1" t="e">
        <f>'Certification Tool'!I799</f>
        <v>#DIV/0!</v>
      </c>
      <c r="C24" s="1" t="str">
        <f>'Certification Tool'!I796</f>
        <v>No</v>
      </c>
      <c r="D24" s="1" t="e">
        <f t="shared" si="0"/>
        <v>#DIV/0!</v>
      </c>
      <c r="E24" s="54"/>
      <c r="F24" s="54"/>
      <c r="G24" s="54"/>
    </row>
    <row r="25" spans="1:7" s="27" customFormat="1" ht="139.80000000000001" customHeight="1" x14ac:dyDescent="0.3">
      <c r="A25" s="9" t="str">
        <f>'Certification Tool'!E801</f>
        <v>Requirement 6: The organization has individualized safety supports and individualized emergency plans. </v>
      </c>
      <c r="B25" s="1" t="e">
        <f>'Certification Tool'!I841</f>
        <v>#DIV/0!</v>
      </c>
      <c r="C25" s="1" t="str">
        <f>'Certification Tool'!I838</f>
        <v>No</v>
      </c>
      <c r="D25" s="1" t="e">
        <f t="shared" si="0"/>
        <v>#DIV/0!</v>
      </c>
      <c r="E25" s="54"/>
      <c r="F25" s="54"/>
      <c r="G25" s="54"/>
    </row>
    <row r="26" spans="1:7" s="27" customFormat="1" ht="139.80000000000001" customHeight="1" x14ac:dyDescent="0.3">
      <c r="A26" s="9" t="str">
        <f>'Certification Tool'!E843</f>
        <v>Requirement 7: Services are provided in environments that promote health, safety, and independence.</v>
      </c>
      <c r="B26" s="1" t="e">
        <f>'Certification Tool'!I914</f>
        <v>#DIV/0!</v>
      </c>
      <c r="C26" s="1" t="str">
        <f>'Certification Tool'!I911</f>
        <v>No</v>
      </c>
      <c r="D26" s="1" t="e">
        <f t="shared" si="0"/>
        <v>#DIV/0!</v>
      </c>
      <c r="E26" s="54"/>
      <c r="F26" s="54"/>
      <c r="G26" s="54"/>
    </row>
    <row r="27" spans="1:7" s="160" customFormat="1" ht="44.4" customHeight="1" x14ac:dyDescent="0.35">
      <c r="A27" s="158" t="str">
        <f>'Certification Tool'!E916</f>
        <v>Value 5: Employment, Connections, &amp; Meaningful Day</v>
      </c>
      <c r="B27" s="161" t="s">
        <v>608</v>
      </c>
      <c r="C27" s="161" t="s">
        <v>48</v>
      </c>
      <c r="D27" s="161" t="s">
        <v>48</v>
      </c>
      <c r="E27" s="162"/>
      <c r="F27" s="162"/>
      <c r="G27" s="162"/>
    </row>
    <row r="28" spans="1:7" s="27" customFormat="1" ht="139.80000000000001" customHeight="1" x14ac:dyDescent="0.3">
      <c r="A28" s="9" t="str">
        <f>'Certification Tool'!E917</f>
        <v>Requirement 1: All people have meaningful work and activity choices that support their desired employment and/or community-based outcomes and goals.</v>
      </c>
      <c r="B28" s="1" t="e">
        <f>'Certification Tool'!I964</f>
        <v>#DIV/0!</v>
      </c>
      <c r="C28" s="1" t="str">
        <f>'Certification Tool'!I961</f>
        <v>No</v>
      </c>
      <c r="D28" s="1" t="e">
        <f t="shared" si="0"/>
        <v>#DIV/0!</v>
      </c>
      <c r="E28" s="54"/>
      <c r="F28" s="54"/>
      <c r="G28" s="54"/>
    </row>
    <row r="29" spans="1:7" s="27" customFormat="1" ht="139.80000000000001" customHeight="1" x14ac:dyDescent="0.3">
      <c r="A29" s="9" t="str">
        <f>'Certification Tool'!E966</f>
        <v>Requirement 2: Policies, procedures, and practices demonstrate that the organization solicits the desires of people supported to maintain and develop relationships with friends and family.</v>
      </c>
      <c r="B29" s="1" t="e">
        <f>'Certification Tool'!I1034</f>
        <v>#DIV/0!</v>
      </c>
      <c r="C29" s="1" t="str">
        <f>'Certification Tool'!I1031</f>
        <v>No</v>
      </c>
      <c r="D29" s="1" t="e">
        <f t="shared" si="0"/>
        <v>#DIV/0!</v>
      </c>
      <c r="E29" s="54"/>
      <c r="F29" s="54"/>
      <c r="G29" s="54"/>
    </row>
    <row r="30" spans="1:7" s="27" customFormat="1" ht="139.80000000000001" customHeight="1" x14ac:dyDescent="0.3">
      <c r="A30" s="9" t="str">
        <f>'Certification Tool'!E1036</f>
        <v>Requirement 3: Communication occurs among people supported, their families/natural supports, and organizational staff.  </v>
      </c>
      <c r="B30" s="1" t="e">
        <f>'Certification Tool'!I1062</f>
        <v>#DIV/0!</v>
      </c>
      <c r="C30" s="1" t="str">
        <f>'Certification Tool'!I1059</f>
        <v>No</v>
      </c>
      <c r="D30" s="1" t="e">
        <f t="shared" si="0"/>
        <v>#DIV/0!</v>
      </c>
      <c r="E30" s="54"/>
      <c r="F30" s="54"/>
      <c r="G30" s="54"/>
    </row>
    <row r="31" spans="1:7" s="160" customFormat="1" ht="44.4" customHeight="1" x14ac:dyDescent="0.35">
      <c r="A31" s="158" t="str">
        <f>'Certification Tool'!E1064</f>
        <v>Value 6: Person-Directed Plans and Supports</v>
      </c>
      <c r="B31" s="161" t="s">
        <v>608</v>
      </c>
      <c r="C31" s="161" t="s">
        <v>48</v>
      </c>
      <c r="D31" s="161" t="s">
        <v>48</v>
      </c>
      <c r="E31" s="162"/>
      <c r="F31" s="162"/>
      <c r="G31" s="162"/>
    </row>
    <row r="32" spans="1:7" s="27" customFormat="1" ht="139.80000000000001" customHeight="1" x14ac:dyDescent="0.3">
      <c r="A32" s="9" t="str">
        <f>'Certification Tool'!E1065</f>
        <v>Requirement 1: Policies, procedures, and practices demonstrate that the organization clearly treats people as people first.</v>
      </c>
      <c r="B32" s="1" t="e">
        <f>'Certification Tool'!I1085</f>
        <v>#DIV/0!</v>
      </c>
      <c r="C32" s="1" t="str">
        <f>'Certification Tool'!I1082</f>
        <v>No</v>
      </c>
      <c r="D32" s="1" t="e">
        <f t="shared" si="0"/>
        <v>#DIV/0!</v>
      </c>
      <c r="E32" s="54"/>
      <c r="F32" s="54"/>
      <c r="G32" s="54"/>
    </row>
    <row r="33" spans="1:7" s="27" customFormat="1" ht="139.80000000000001" customHeight="1" x14ac:dyDescent="0.3">
      <c r="A33" s="9" t="str">
        <f>'Certification Tool'!E1087</f>
        <v>Requirement 2: Supports and services enhance dignity and respect.</v>
      </c>
      <c r="B33" s="1" t="e">
        <f>'Certification Tool'!I1133</f>
        <v>#DIV/0!</v>
      </c>
      <c r="C33" s="1" t="str">
        <f>'Certification Tool'!I1130</f>
        <v>No</v>
      </c>
      <c r="D33" s="1" t="e">
        <f t="shared" si="0"/>
        <v>#DIV/0!</v>
      </c>
      <c r="E33" s="54"/>
      <c r="F33" s="54"/>
      <c r="G33" s="54"/>
    </row>
    <row r="34" spans="1:7" s="27" customFormat="1" ht="139.80000000000001" customHeight="1" x14ac:dyDescent="0.3">
      <c r="A34" s="9" t="str">
        <f>'Certification Tool'!E1135</f>
        <v>Requirement 3: People are provided assistance to lead and direct their planning for services and supports. </v>
      </c>
      <c r="B34" s="1" t="e">
        <f>'Certification Tool'!I1166</f>
        <v>#DIV/0!</v>
      </c>
      <c r="C34" s="1" t="str">
        <f>'Certification Tool'!I1163</f>
        <v>No</v>
      </c>
      <c r="D34" s="1" t="e">
        <f t="shared" si="0"/>
        <v>#DIV/0!</v>
      </c>
      <c r="E34" s="54"/>
      <c r="F34" s="54"/>
      <c r="G34" s="54"/>
    </row>
    <row r="35" spans="1:7" s="27" customFormat="1" ht="139.80000000000001" customHeight="1" x14ac:dyDescent="0.3">
      <c r="A35" s="9" t="str">
        <f>'Certification Tool'!E1168</f>
        <v>Requirement 4: Person-Centered Plans lead to person-centered and person-directed services and supports. </v>
      </c>
      <c r="B35" s="1" t="e">
        <f>'Certification Tool'!I1202</f>
        <v>#DIV/0!</v>
      </c>
      <c r="C35" s="1" t="str">
        <f>'Certification Tool'!I1199</f>
        <v>No</v>
      </c>
      <c r="D35" s="1" t="e">
        <f t="shared" si="0"/>
        <v>#DIV/0!</v>
      </c>
      <c r="E35" s="54"/>
      <c r="F35" s="54"/>
      <c r="G35" s="54"/>
    </row>
    <row r="36" spans="1:7" s="27" customFormat="1" ht="139.80000000000001" customHeight="1" x14ac:dyDescent="0.3">
      <c r="A36" s="9" t="str">
        <f>'Certification Tool'!E1204</f>
        <v>Requirement 5: Information is provided to each person in a way in which they can understand regarding services, options available, fees, etc. and all services are provided and billed appropriately.</v>
      </c>
      <c r="B36" s="1" t="e">
        <f>'Certification Tool'!I1226</f>
        <v>#DIV/0!</v>
      </c>
      <c r="C36" s="1" t="str">
        <f>'Certification Tool'!I1223</f>
        <v>No</v>
      </c>
      <c r="D36" s="1" t="e">
        <f t="shared" si="0"/>
        <v>#DIV/0!</v>
      </c>
      <c r="E36" s="54"/>
      <c r="F36" s="54"/>
      <c r="G36" s="54"/>
    </row>
    <row r="37" spans="1:7" s="27" customFormat="1" ht="139.80000000000001" customHeight="1" x14ac:dyDescent="0.3">
      <c r="A37" s="9" t="str">
        <f>'Certification Tool'!E1228</f>
        <v>Requirement 6: The organization monitors the effectiveness of each Person-Centered Plan. </v>
      </c>
      <c r="B37" s="1" t="e">
        <f>'Certification Tool'!I1252</f>
        <v>#DIV/0!</v>
      </c>
      <c r="C37" s="1" t="str">
        <f>'Certification Tool'!I1249</f>
        <v>No</v>
      </c>
      <c r="D37" s="1" t="e">
        <f t="shared" si="0"/>
        <v>#DIV/0!</v>
      </c>
      <c r="E37" s="54"/>
      <c r="F37" s="54"/>
      <c r="G37" s="54"/>
    </row>
    <row r="38" spans="1:7" s="27" customFormat="1" ht="139.80000000000001" customHeight="1" x14ac:dyDescent="0.3">
      <c r="A38" s="9" t="str">
        <f>'Certification Tool'!E1254</f>
        <v>Requirement 7: The organization provides positive behavioral support to people. </v>
      </c>
      <c r="B38" s="1" t="e">
        <f>'Certification Tool'!I1288</f>
        <v>#DIV/0!</v>
      </c>
      <c r="C38" s="1" t="str">
        <f>'Certification Tool'!I1285</f>
        <v>No</v>
      </c>
      <c r="D38" s="1" t="e">
        <f t="shared" si="0"/>
        <v>#DIV/0!</v>
      </c>
      <c r="E38" s="54"/>
      <c r="F38" s="54"/>
      <c r="G38" s="54"/>
    </row>
    <row r="39" spans="1:7" s="27" customFormat="1" ht="139.80000000000001" customHeight="1" x14ac:dyDescent="0.3">
      <c r="A39" s="9" t="str">
        <f>'Certification Tool'!E1290</f>
        <v>Requirement 8: The organization treats people supported with psychotropic medications for mental health needs consistent with standards of care. </v>
      </c>
      <c r="B39" s="1" t="e">
        <f>'Certification Tool'!I1315</f>
        <v>#DIV/0!</v>
      </c>
      <c r="C39" s="1" t="str">
        <f>'Certification Tool'!I1312</f>
        <v>No</v>
      </c>
      <c r="D39" s="1" t="e">
        <f t="shared" si="0"/>
        <v>#DIV/0!</v>
      </c>
      <c r="E39" s="54"/>
      <c r="F39" s="54"/>
      <c r="G39" s="54"/>
    </row>
    <row r="40" spans="1:7" s="27" customFormat="1" ht="139.80000000000001" customHeight="1" x14ac:dyDescent="0.3">
      <c r="A40" s="9" t="str">
        <f>'Certification Tool'!E1317</f>
        <v>Requirement 9: Organizations providing Individual Care, Companion Care, Respite, Crisis Intervention Services, and Supported Employment at an integrated Worksite develop and implement a Person-Centered Plan. </v>
      </c>
      <c r="B40" s="1" t="e">
        <f>'Certification Tool'!I1350</f>
        <v>#DIV/0!</v>
      </c>
      <c r="C40" s="1" t="str">
        <f>'Certification Tool'!I1347</f>
        <v>No</v>
      </c>
      <c r="D40" s="1" t="e">
        <f t="shared" si="0"/>
        <v>#DIV/0!</v>
      </c>
      <c r="E40" s="54"/>
      <c r="F40" s="54"/>
      <c r="G40" s="54"/>
    </row>
    <row r="41" spans="1:7" s="160" customFormat="1" ht="44.4" customHeight="1" x14ac:dyDescent="0.35">
      <c r="A41" s="158" t="str">
        <f>'Certification Tool'!E1352</f>
        <v>Value 7: Staffing</v>
      </c>
      <c r="B41" s="161" t="s">
        <v>608</v>
      </c>
      <c r="C41" s="161" t="s">
        <v>48</v>
      </c>
      <c r="D41" s="161" t="s">
        <v>48</v>
      </c>
      <c r="E41" s="162"/>
      <c r="F41" s="162"/>
      <c r="G41" s="162"/>
    </row>
    <row r="42" spans="1:7" s="27" customFormat="1" ht="139.80000000000001" customHeight="1" x14ac:dyDescent="0.3">
      <c r="A42" s="9" t="str">
        <f>'Certification Tool'!E1353</f>
        <v>Requirement 1: The organization engages in effective staff recruitment and retention. </v>
      </c>
      <c r="B42" s="1" t="e">
        <f>'Certification Tool'!I1391</f>
        <v>#DIV/0!</v>
      </c>
      <c r="C42" s="1" t="str">
        <f>'Certification Tool'!I1388</f>
        <v>No</v>
      </c>
      <c r="D42" s="1" t="e">
        <f t="shared" si="0"/>
        <v>#DIV/0!</v>
      </c>
      <c r="E42" s="54"/>
      <c r="F42" s="54"/>
      <c r="G42" s="54"/>
    </row>
    <row r="43" spans="1:7" s="27" customFormat="1" ht="139.80000000000001" customHeight="1" x14ac:dyDescent="0.3">
      <c r="A43" s="9" t="str">
        <f>'Certification Tool'!E1393</f>
        <v>Requirement 2:  Policies, procedures, and practices demonstrate that the organization promotes continuity and consistency of staff.</v>
      </c>
      <c r="B43" s="1" t="e">
        <f>'Certification Tool'!I1428</f>
        <v>#DIV/0!</v>
      </c>
      <c r="C43" s="1" t="str">
        <f>'Certification Tool'!I1425</f>
        <v>No</v>
      </c>
      <c r="D43" s="1" t="e">
        <f t="shared" si="0"/>
        <v>#DIV/0!</v>
      </c>
      <c r="E43" s="54"/>
      <c r="F43" s="54"/>
      <c r="G43" s="54"/>
    </row>
    <row r="44" spans="1:7" s="27" customFormat="1" ht="139.80000000000001" customHeight="1" x14ac:dyDescent="0.3">
      <c r="A44" s="9" t="str">
        <f>'Certification Tool'!E1430</f>
        <v>Requirement 3: Staff are qualified for their roles. </v>
      </c>
      <c r="B44" s="1" t="e">
        <f>'Certification Tool'!I1458</f>
        <v>#DIV/0!</v>
      </c>
      <c r="C44" s="1" t="str">
        <f>'Certification Tool'!I1455</f>
        <v>No</v>
      </c>
      <c r="D44" s="1" t="e">
        <f t="shared" si="0"/>
        <v>#DIV/0!</v>
      </c>
      <c r="E44" s="54"/>
      <c r="F44" s="54"/>
      <c r="G44" s="54"/>
    </row>
    <row r="45" spans="1:7" s="27" customFormat="1" ht="139.80000000000001" customHeight="1" x14ac:dyDescent="0.3">
      <c r="A45" s="9" t="str">
        <f>'Certification Tool'!E1460</f>
        <v>Requirement 4: The organization implements an ongoing staff development program. </v>
      </c>
      <c r="B45" s="1" t="e">
        <f>'Certification Tool'!I1499</f>
        <v>#DIV/0!</v>
      </c>
      <c r="C45" s="1" t="str">
        <f>'Certification Tool'!I1496</f>
        <v>No</v>
      </c>
      <c r="D45" s="1" t="e">
        <f t="shared" si="0"/>
        <v>#DIV/0!</v>
      </c>
      <c r="E45" s="54"/>
      <c r="F45" s="54"/>
      <c r="G45" s="54"/>
    </row>
    <row r="46" spans="1:7" s="160" customFormat="1" ht="44.4" customHeight="1" x14ac:dyDescent="0.35">
      <c r="A46" s="158" t="str">
        <f>'Certification Tool'!E1501</f>
        <v>Value 8: Administrative &amp; Quality</v>
      </c>
      <c r="B46" s="161" t="s">
        <v>608</v>
      </c>
      <c r="C46" s="161" t="s">
        <v>48</v>
      </c>
      <c r="D46" s="161" t="s">
        <v>48</v>
      </c>
      <c r="E46" s="162"/>
      <c r="F46" s="162"/>
      <c r="G46" s="162"/>
    </row>
    <row r="47" spans="1:7" s="27" customFormat="1" ht="139.80000000000001" customHeight="1" x14ac:dyDescent="0.3">
      <c r="A47" s="9" t="str">
        <f>'Certification Tool'!E1502</f>
        <v>Requirement 1: Policies, procedures, and practices demonstrate that the governing body provides leadership within the organization.</v>
      </c>
      <c r="B47" s="1" t="e">
        <f>'Certification Tool'!I1542</f>
        <v>#DIV/0!</v>
      </c>
      <c r="C47" s="1" t="str">
        <f>'Certification Tool'!I1539</f>
        <v>No</v>
      </c>
      <c r="D47" s="1" t="e">
        <f t="shared" si="0"/>
        <v>#DIV/0!</v>
      </c>
      <c r="E47" s="54"/>
      <c r="F47" s="54"/>
      <c r="G47" s="54"/>
    </row>
    <row r="48" spans="1:7" s="27" customFormat="1" ht="139.80000000000001" customHeight="1" x14ac:dyDescent="0.3">
      <c r="A48" s="9" t="str">
        <f>'Certification Tool'!E1544</f>
        <v>Requirement 2: The cumulative records of people receiving services promote continuity of services. </v>
      </c>
      <c r="B48" s="1" t="e">
        <f>'Certification Tool'!I1573</f>
        <v>#DIV/0!</v>
      </c>
      <c r="C48" s="1" t="str">
        <f>'Certification Tool'!I1570</f>
        <v>No</v>
      </c>
      <c r="D48" s="1" t="e">
        <f t="shared" si="0"/>
        <v>#DIV/0!</v>
      </c>
      <c r="E48" s="54"/>
      <c r="F48" s="54"/>
      <c r="G48" s="54"/>
    </row>
    <row r="49" spans="1:7" s="27" customFormat="1" ht="139.80000000000001" customHeight="1" x14ac:dyDescent="0.3">
      <c r="A49" s="9" t="str">
        <f>'Certification Tool'!E1575</f>
        <v>Requirement 3: The organization gathers and monitors data and uses it to take action to improve quality.</v>
      </c>
      <c r="B49" s="1" t="e">
        <f>'Certification Tool'!I1605</f>
        <v>#DIV/0!</v>
      </c>
      <c r="C49" s="1" t="str">
        <f>'Certification Tool'!I1602</f>
        <v>No</v>
      </c>
      <c r="D49" s="1" t="e">
        <f t="shared" si="0"/>
        <v>#DIV/0!</v>
      </c>
      <c r="E49" s="54"/>
      <c r="F49" s="54"/>
      <c r="G49" s="54"/>
    </row>
    <row r="50" spans="1:7" s="160" customFormat="1" ht="44.4" customHeight="1" x14ac:dyDescent="0.35">
      <c r="A50" s="158" t="str">
        <f>'Certification Tool'!E1607</f>
        <v>Service Specific 1: Support Coordination</v>
      </c>
      <c r="B50" s="161" t="s">
        <v>608</v>
      </c>
      <c r="C50" s="161" t="s">
        <v>48</v>
      </c>
      <c r="D50" s="161" t="s">
        <v>48</v>
      </c>
      <c r="E50" s="162"/>
      <c r="F50" s="162"/>
      <c r="G50" s="162"/>
    </row>
    <row r="51" spans="1:7" s="27" customFormat="1" ht="139.80000000000001" customHeight="1" x14ac:dyDescent="0.3">
      <c r="A51" s="9" t="str">
        <f>'Certification Tool'!E1608</f>
        <v>Requirement 1. The organization’s policies, procedures, and practices produce quality support coordination services.</v>
      </c>
      <c r="B51" s="1" t="e">
        <f>'Certification Tool'!I1646</f>
        <v>#DIV/0!</v>
      </c>
      <c r="C51" s="1" t="str">
        <f>'Certification Tool'!I1643</f>
        <v>No</v>
      </c>
      <c r="D51" s="1" t="e">
        <f t="shared" si="0"/>
        <v>#DIV/0!</v>
      </c>
      <c r="E51" s="54"/>
      <c r="F51" s="54"/>
      <c r="G51" s="54"/>
    </row>
    <row r="52" spans="1:7" s="27" customFormat="1" ht="139.80000000000001" customHeight="1" x14ac:dyDescent="0.3">
      <c r="A52" s="9" t="str">
        <f>'Certification Tool'!E1648</f>
        <v>Requirement 2: The Support Coordinator develops Person-Centered Plans by conducting person-centered assessment and planning designed to identify a person’s goals, values, strengths, needs, preferences, and interests.</v>
      </c>
      <c r="B52" s="1" t="e">
        <f>'Certification Tool'!I1690</f>
        <v>#DIV/0!</v>
      </c>
      <c r="C52" s="1" t="str">
        <f>'Certification Tool'!I1687</f>
        <v>No</v>
      </c>
      <c r="D52" s="1" t="e">
        <f t="shared" si="0"/>
        <v>#DIV/0!</v>
      </c>
      <c r="E52" s="54"/>
      <c r="F52" s="54"/>
      <c r="G52" s="54"/>
    </row>
    <row r="53" spans="1:7" s="27" customFormat="1" ht="139.80000000000001" customHeight="1" x14ac:dyDescent="0.3">
      <c r="A53" s="9" t="str">
        <f>'Certification Tool'!E1692</f>
        <v>Requirement 3:  The Support Coordinator monitors services and supports and evaluates the Person-Centered Plan. </v>
      </c>
      <c r="B53" s="1" t="e">
        <f>'Certification Tool'!I1744</f>
        <v>#DIV/0!</v>
      </c>
      <c r="C53" s="1" t="str">
        <f>'Certification Tool'!I1741</f>
        <v>No</v>
      </c>
      <c r="D53" s="1" t="e">
        <f t="shared" si="0"/>
        <v>#DIV/0!</v>
      </c>
      <c r="E53" s="54"/>
      <c r="F53" s="54"/>
      <c r="G53" s="54"/>
    </row>
    <row r="54" spans="1:7" s="27" customFormat="1" ht="139.80000000000001" customHeight="1" x14ac:dyDescent="0.3">
      <c r="A54" s="9" t="str">
        <f>'Certification Tool'!E1746</f>
        <v>Requirement 4: The Support Coordinator arranges services and supports. </v>
      </c>
      <c r="B54" s="1" t="e">
        <f>'Certification Tool'!I1770</f>
        <v>#DIV/0!</v>
      </c>
      <c r="C54" s="1" t="str">
        <f>'Certification Tool'!I1767</f>
        <v>No</v>
      </c>
      <c r="D54" s="1" t="e">
        <f t="shared" si="0"/>
        <v>#DIV/0!</v>
      </c>
      <c r="E54" s="54"/>
      <c r="F54" s="54"/>
      <c r="G54" s="54"/>
    </row>
    <row r="55" spans="1:7" s="27" customFormat="1" ht="139.80000000000001" customHeight="1" x14ac:dyDescent="0.3">
      <c r="A55" s="9" t="str">
        <f>'Certification Tool'!E1772</f>
        <v>Requirement 5:  The Support Coordination agency ensures a smooth transition when people leave service.</v>
      </c>
      <c r="B55" s="1" t="e">
        <f>'Certification Tool'!I1791</f>
        <v>#DIV/0!</v>
      </c>
      <c r="C55" s="1" t="str">
        <f>'Certification Tool'!I1788</f>
        <v>No</v>
      </c>
      <c r="D55" s="1" t="e">
        <f t="shared" si="0"/>
        <v>#DIV/0!</v>
      </c>
      <c r="E55" s="59"/>
      <c r="F55" s="54"/>
      <c r="G55" s="59"/>
    </row>
    <row r="56" spans="1:7" ht="25.2" customHeight="1" x14ac:dyDescent="0.3">
      <c r="A56" s="37"/>
      <c r="B56" s="38"/>
      <c r="C56" s="38"/>
      <c r="D56" s="38"/>
      <c r="E56" s="38"/>
      <c r="F56" s="37"/>
      <c r="G56" s="39"/>
    </row>
  </sheetData>
  <sheetProtection algorithmName="SHA-512" hashValue="8wEzUEXMk7rBkGEfLuPIDdS3B/zrWEvH+vMOeJ7mCHfdJ1dEoXcKxDNL5miBV+/7ANc1jQM0ORXKmMXBD536Xg==" saltValue="2TG9/OLT85BAXOAunApvIg==" spinCount="100000" sheet="1" sort="0" autoFilter="0"/>
  <autoFilter ref="A2:G55" xr:uid="{5ACEB74D-E131-473C-8F43-E332548F13D5}"/>
  <mergeCells count="1">
    <mergeCell ref="A1:E1"/>
  </mergeCells>
  <pageMargins left="0.7" right="0.7" top="0.75" bottom="0.75" header="0.3" footer="0.3"/>
  <pageSetup scale="3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A6E4-2850-4575-8CFE-ABBF0A3325AB}">
  <dimension ref="A1:AE40"/>
  <sheetViews>
    <sheetView zoomScale="95" zoomScaleNormal="95" workbookViewId="0">
      <pane xSplit="1" ySplit="3" topLeftCell="B4" activePane="bottomRight" state="frozen"/>
      <selection pane="topRight" activeCell="B1" sqref="B1"/>
      <selection pane="bottomLeft" activeCell="A4" sqref="A4"/>
      <selection pane="bottomRight" activeCell="J1" sqref="J1"/>
    </sheetView>
  </sheetViews>
  <sheetFormatPr defaultRowHeight="15.6" x14ac:dyDescent="0.3"/>
  <cols>
    <col min="1" max="1" width="61.88671875" style="79" customWidth="1"/>
    <col min="2" max="31" width="19.6640625" customWidth="1"/>
  </cols>
  <sheetData>
    <row r="1" spans="1:31" ht="83.4" customHeight="1" x14ac:dyDescent="0.3">
      <c r="A1" s="255" t="s">
        <v>609</v>
      </c>
      <c r="B1" s="256"/>
      <c r="C1" s="256"/>
      <c r="D1" s="256"/>
      <c r="E1" s="256"/>
      <c r="F1" s="256"/>
      <c r="G1" s="256"/>
      <c r="H1" s="256"/>
      <c r="I1" s="60" t="s">
        <v>610</v>
      </c>
      <c r="J1" s="62"/>
      <c r="K1" s="255"/>
      <c r="L1" s="256"/>
      <c r="M1" s="256"/>
      <c r="N1" s="256"/>
      <c r="O1" s="256"/>
      <c r="P1" s="256"/>
      <c r="Q1" s="256"/>
      <c r="R1" s="256"/>
      <c r="S1" s="256"/>
      <c r="T1" s="256"/>
      <c r="U1" s="256"/>
      <c r="V1" s="256"/>
      <c r="W1" s="256"/>
      <c r="X1" s="256"/>
      <c r="Y1" s="256"/>
      <c r="Z1" s="256"/>
      <c r="AA1" s="256"/>
      <c r="AB1" s="256"/>
      <c r="AC1" s="256"/>
      <c r="AD1" s="256"/>
      <c r="AE1" s="257"/>
    </row>
    <row r="2" spans="1:31" x14ac:dyDescent="0.3">
      <c r="A2" s="78"/>
      <c r="B2" s="80" t="s">
        <v>611</v>
      </c>
      <c r="C2" s="80" t="s">
        <v>612</v>
      </c>
      <c r="D2" s="80" t="s">
        <v>613</v>
      </c>
      <c r="E2" s="80" t="s">
        <v>614</v>
      </c>
      <c r="F2" s="80" t="s">
        <v>615</v>
      </c>
      <c r="G2" s="80" t="s">
        <v>616</v>
      </c>
      <c r="H2" s="80" t="s">
        <v>617</v>
      </c>
      <c r="I2" s="80" t="s">
        <v>618</v>
      </c>
      <c r="J2" s="80" t="s">
        <v>619</v>
      </c>
      <c r="K2" s="80" t="s">
        <v>620</v>
      </c>
      <c r="L2" s="80" t="s">
        <v>621</v>
      </c>
      <c r="M2" s="80" t="s">
        <v>622</v>
      </c>
      <c r="N2" s="80" t="s">
        <v>623</v>
      </c>
      <c r="O2" s="80" t="s">
        <v>624</v>
      </c>
      <c r="P2" s="80" t="s">
        <v>625</v>
      </c>
      <c r="Q2" s="80" t="s">
        <v>1111</v>
      </c>
      <c r="R2" s="80" t="s">
        <v>1112</v>
      </c>
      <c r="S2" s="80" t="s">
        <v>1113</v>
      </c>
      <c r="T2" s="80" t="s">
        <v>1114</v>
      </c>
      <c r="U2" s="80" t="s">
        <v>1115</v>
      </c>
      <c r="V2" s="80" t="s">
        <v>1116</v>
      </c>
      <c r="W2" s="80" t="s">
        <v>1117</v>
      </c>
      <c r="X2" s="80" t="s">
        <v>1118</v>
      </c>
      <c r="Y2" s="80" t="s">
        <v>1119</v>
      </c>
      <c r="Z2" s="80" t="s">
        <v>1120</v>
      </c>
      <c r="AA2" s="80" t="s">
        <v>1121</v>
      </c>
      <c r="AB2" s="80" t="s">
        <v>1122</v>
      </c>
      <c r="AC2" s="80" t="s">
        <v>1123</v>
      </c>
      <c r="AD2" s="80" t="s">
        <v>1124</v>
      </c>
      <c r="AE2" s="80" t="s">
        <v>1125</v>
      </c>
    </row>
    <row r="3" spans="1:31" x14ac:dyDescent="0.3">
      <c r="A3" s="84" t="s">
        <v>626</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row>
    <row r="4" spans="1:31" x14ac:dyDescent="0.3">
      <c r="A4" s="84" t="s">
        <v>1126</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1" x14ac:dyDescent="0.3">
      <c r="A5" s="81" t="s">
        <v>628</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1" x14ac:dyDescent="0.3">
      <c r="A6" s="83" t="s">
        <v>629</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row>
    <row r="7" spans="1:31" x14ac:dyDescent="0.3">
      <c r="A7" s="83" t="s">
        <v>630</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row>
    <row r="8" spans="1:31" x14ac:dyDescent="0.3">
      <c r="A8" s="83" t="s">
        <v>631</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row>
    <row r="9" spans="1:31" x14ac:dyDescent="0.3">
      <c r="A9" s="83" t="s">
        <v>632</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row>
    <row r="10" spans="1:31" x14ac:dyDescent="0.3">
      <c r="A10" s="83" t="s">
        <v>633</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row>
    <row r="11" spans="1:31" x14ac:dyDescent="0.3">
      <c r="A11" s="83" t="s">
        <v>634</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row>
    <row r="12" spans="1:31" x14ac:dyDescent="0.3">
      <c r="A12" s="83" t="s">
        <v>635</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row>
    <row r="13" spans="1:31" x14ac:dyDescent="0.3">
      <c r="A13" s="83" t="s">
        <v>636</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row>
    <row r="14" spans="1:31" x14ac:dyDescent="0.3">
      <c r="A14" s="83" t="s">
        <v>637</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row>
    <row r="15" spans="1:31" x14ac:dyDescent="0.3">
      <c r="A15" s="83" t="s">
        <v>638</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row>
    <row r="16" spans="1:31" x14ac:dyDescent="0.3">
      <c r="A16" s="83" t="s">
        <v>639</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row>
    <row r="17" spans="1:31" x14ac:dyDescent="0.3">
      <c r="A17" s="83" t="s">
        <v>640</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row>
    <row r="18" spans="1:31" x14ac:dyDescent="0.3">
      <c r="A18" s="83" t="s">
        <v>641</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row>
    <row r="19" spans="1:31" x14ac:dyDescent="0.3">
      <c r="A19" s="83" t="s">
        <v>642</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row>
    <row r="20" spans="1:31" x14ac:dyDescent="0.3">
      <c r="A20" s="93" t="s">
        <v>627</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row>
    <row r="36" spans="1:31" s="5" customFormat="1" ht="75.599999999999994" customHeight="1" x14ac:dyDescent="0.3"/>
    <row r="37" spans="1:31" x14ac:dyDescent="0.3">
      <c r="A37" s="81" t="s">
        <v>643</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row>
    <row r="38" spans="1:31" ht="14.4" x14ac:dyDescent="0.3">
      <c r="A38" s="82"/>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row>
    <row r="39" spans="1:31" ht="14.4" x14ac:dyDescent="0.3">
      <c r="A39" s="82"/>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row>
    <row r="40" spans="1:31" ht="14.4" x14ac:dyDescent="0.3">
      <c r="A40" s="82"/>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row>
  </sheetData>
  <sheetProtection algorithmName="SHA-512" hashValue="Ne/XBwty+o3p5M5FYCsHx+38dfkYdCFm9A4XPKdOlvGer95yVjWIwczHurR8HEGfbvCROD6XJy62vOFkbWNbrQ==" saltValue="/juTAAbTZGJ42iPkX2Jt5A==" spinCount="100000" sheet="1" objects="1" scenarios="1"/>
  <mergeCells count="2">
    <mergeCell ref="A1:H1"/>
    <mergeCell ref="K1:AE1"/>
  </mergeCells>
  <phoneticPr fontId="9" type="noConversion"/>
  <dataValidations count="2">
    <dataValidation type="list" allowBlank="1" showInputMessage="1" showErrorMessage="1" sqref="B6:AE19" xr:uid="{C8AB54EE-6C24-4F97-9824-766D6E3C918B}">
      <formula1>"Yes, No"</formula1>
    </dataValidation>
    <dataValidation type="list" allowBlank="1" showInputMessage="1" showErrorMessage="1" sqref="B38:AE40" xr:uid="{4CCC647C-3EFC-47EA-BE11-98E647C9C31B}">
      <formula1>"Yes, No, Not Applicable, Incomplete"</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BDB01-B08B-4F74-8F95-758D834911A0}">
  <dimension ref="A1:U67"/>
  <sheetViews>
    <sheetView zoomScale="89" zoomScaleNormal="89" workbookViewId="0">
      <pane xSplit="1" ySplit="2" topLeftCell="B46" activePane="bottomRight" state="frozen"/>
      <selection pane="topRight" activeCell="B1" sqref="B1"/>
      <selection pane="bottomLeft" activeCell="A3" sqref="A3"/>
      <selection pane="bottomRight" activeCell="A65" sqref="A65"/>
    </sheetView>
  </sheetViews>
  <sheetFormatPr defaultRowHeight="15" x14ac:dyDescent="0.3"/>
  <cols>
    <col min="1" max="1" width="63.33203125" style="6" customWidth="1"/>
    <col min="2" max="21" width="29.6640625" customWidth="1"/>
  </cols>
  <sheetData>
    <row r="1" spans="1:21" ht="83.4" customHeight="1" x14ac:dyDescent="0.3">
      <c r="A1" s="258" t="s">
        <v>644</v>
      </c>
      <c r="B1" s="259"/>
      <c r="C1" s="259"/>
      <c r="D1" s="259"/>
      <c r="E1" s="259"/>
      <c r="F1" s="259"/>
      <c r="G1" s="259"/>
      <c r="H1" s="259"/>
      <c r="I1" s="259"/>
      <c r="J1" s="259"/>
      <c r="K1" s="259"/>
      <c r="L1" s="94"/>
      <c r="M1" s="94"/>
      <c r="N1" s="94"/>
      <c r="O1" s="94"/>
      <c r="P1" s="94"/>
      <c r="Q1" s="94"/>
      <c r="R1" s="94"/>
      <c r="S1" s="94"/>
      <c r="T1" s="94"/>
      <c r="U1" s="94"/>
    </row>
    <row r="2" spans="1:21" ht="15.6" x14ac:dyDescent="0.3">
      <c r="A2" s="203"/>
      <c r="B2" s="85" t="s">
        <v>645</v>
      </c>
      <c r="C2" s="85" t="s">
        <v>646</v>
      </c>
      <c r="D2" s="85" t="s">
        <v>647</v>
      </c>
      <c r="E2" s="85" t="s">
        <v>648</v>
      </c>
      <c r="F2" s="85" t="s">
        <v>649</v>
      </c>
      <c r="G2" s="85" t="s">
        <v>650</v>
      </c>
      <c r="H2" s="85" t="s">
        <v>651</v>
      </c>
      <c r="I2" s="85" t="s">
        <v>652</v>
      </c>
      <c r="J2" s="85" t="s">
        <v>735</v>
      </c>
      <c r="K2" s="85" t="s">
        <v>736</v>
      </c>
      <c r="L2" s="85" t="s">
        <v>737</v>
      </c>
      <c r="M2" s="85" t="s">
        <v>738</v>
      </c>
      <c r="N2" s="85" t="s">
        <v>739</v>
      </c>
      <c r="O2" s="85" t="s">
        <v>740</v>
      </c>
      <c r="P2" s="85" t="s">
        <v>741</v>
      </c>
      <c r="Q2" s="85" t="s">
        <v>742</v>
      </c>
      <c r="R2" s="85" t="s">
        <v>743</v>
      </c>
      <c r="S2" s="85" t="s">
        <v>744</v>
      </c>
      <c r="T2" s="85" t="s">
        <v>745</v>
      </c>
      <c r="U2" s="85" t="s">
        <v>746</v>
      </c>
    </row>
    <row r="3" spans="1:21" ht="31.8" customHeight="1" x14ac:dyDescent="0.3">
      <c r="A3" s="202" t="s">
        <v>653</v>
      </c>
      <c r="B3" s="87"/>
      <c r="C3" s="87"/>
      <c r="D3" s="87"/>
      <c r="E3" s="87"/>
      <c r="F3" s="87"/>
      <c r="G3" s="87"/>
      <c r="H3" s="87"/>
      <c r="I3" s="87"/>
      <c r="J3" s="87"/>
      <c r="K3" s="87"/>
      <c r="L3" s="87"/>
      <c r="M3" s="87"/>
      <c r="N3" s="87"/>
      <c r="O3" s="87"/>
      <c r="P3" s="87"/>
      <c r="Q3" s="87"/>
      <c r="R3" s="87"/>
      <c r="S3" s="87"/>
      <c r="T3" s="87"/>
      <c r="U3" s="87"/>
    </row>
    <row r="4" spans="1:21" ht="31.8" customHeight="1" x14ac:dyDescent="0.3">
      <c r="A4" s="202" t="s">
        <v>661</v>
      </c>
      <c r="B4" s="263"/>
      <c r="C4" s="263"/>
      <c r="D4" s="263"/>
      <c r="E4" s="263"/>
      <c r="F4" s="263"/>
      <c r="G4" s="263"/>
      <c r="H4" s="263"/>
      <c r="I4" s="263"/>
      <c r="J4" s="263"/>
      <c r="K4" s="263"/>
      <c r="L4" s="263"/>
      <c r="M4" s="263"/>
      <c r="N4" s="263"/>
      <c r="O4" s="263"/>
      <c r="P4" s="263"/>
      <c r="Q4" s="263"/>
      <c r="R4" s="263"/>
      <c r="S4" s="263"/>
      <c r="T4" s="263"/>
      <c r="U4" s="263"/>
    </row>
    <row r="5" spans="1:21" ht="31.8" customHeight="1" x14ac:dyDescent="0.3">
      <c r="A5" s="202" t="s">
        <v>654</v>
      </c>
      <c r="B5" s="86"/>
      <c r="C5" s="86"/>
      <c r="D5" s="86"/>
      <c r="E5" s="86"/>
      <c r="F5" s="86"/>
      <c r="G5" s="86"/>
      <c r="H5" s="86"/>
      <c r="I5" s="86"/>
      <c r="J5" s="86"/>
      <c r="K5" s="86"/>
      <c r="L5" s="86"/>
      <c r="M5" s="86"/>
      <c r="N5" s="86"/>
      <c r="O5" s="86"/>
      <c r="P5" s="86"/>
      <c r="Q5" s="86"/>
      <c r="R5" s="86"/>
      <c r="S5" s="86"/>
      <c r="T5" s="86"/>
      <c r="U5" s="86"/>
    </row>
    <row r="6" spans="1:21" ht="31.8" customHeight="1" x14ac:dyDescent="0.3">
      <c r="A6" s="202" t="s">
        <v>655</v>
      </c>
      <c r="B6" s="87"/>
      <c r="C6" s="87"/>
      <c r="D6" s="87"/>
      <c r="E6" s="87"/>
      <c r="F6" s="87"/>
      <c r="G6" s="87"/>
      <c r="H6" s="87"/>
      <c r="I6" s="87"/>
      <c r="J6" s="87"/>
      <c r="K6" s="87"/>
      <c r="L6" s="87"/>
      <c r="M6" s="87"/>
      <c r="N6" s="87"/>
      <c r="O6" s="87"/>
      <c r="P6" s="87"/>
      <c r="Q6" s="87"/>
      <c r="R6" s="87"/>
      <c r="S6" s="87"/>
      <c r="T6" s="87"/>
      <c r="U6" s="87"/>
    </row>
    <row r="7" spans="1:21" ht="31.8" customHeight="1" x14ac:dyDescent="0.3">
      <c r="A7" s="202" t="s">
        <v>732</v>
      </c>
      <c r="B7" s="87"/>
      <c r="C7" s="87"/>
      <c r="D7" s="87"/>
      <c r="E7" s="87"/>
      <c r="F7" s="87"/>
      <c r="G7" s="87"/>
      <c r="H7" s="87"/>
      <c r="I7" s="87"/>
      <c r="J7" s="87"/>
      <c r="K7" s="87"/>
      <c r="L7" s="87"/>
      <c r="M7" s="87"/>
      <c r="N7" s="87"/>
      <c r="O7" s="87"/>
      <c r="P7" s="87"/>
      <c r="Q7" s="87"/>
      <c r="R7" s="87"/>
      <c r="S7" s="87"/>
      <c r="T7" s="87"/>
      <c r="U7" s="87"/>
    </row>
    <row r="8" spans="1:21" ht="15.6" x14ac:dyDescent="0.3">
      <c r="A8" s="81" t="s">
        <v>656</v>
      </c>
      <c r="B8" s="81"/>
      <c r="C8" s="81"/>
      <c r="D8" s="81"/>
      <c r="E8" s="81"/>
      <c r="F8" s="81"/>
      <c r="G8" s="81"/>
      <c r="H8" s="81"/>
      <c r="I8" s="81"/>
      <c r="J8" s="81"/>
      <c r="K8" s="81"/>
      <c r="L8" s="81"/>
      <c r="M8" s="81"/>
      <c r="N8" s="81"/>
      <c r="O8" s="81"/>
      <c r="P8" s="81"/>
      <c r="Q8" s="81"/>
      <c r="R8" s="81"/>
      <c r="S8" s="81"/>
      <c r="T8" s="81"/>
      <c r="U8" s="81"/>
    </row>
    <row r="9" spans="1:21" x14ac:dyDescent="0.3">
      <c r="A9" s="204" t="s">
        <v>37</v>
      </c>
      <c r="B9" s="92"/>
      <c r="C9" s="92"/>
      <c r="D9" s="92"/>
      <c r="E9" s="92"/>
      <c r="F9" s="92"/>
      <c r="G9" s="92"/>
      <c r="H9" s="92"/>
      <c r="I9" s="92"/>
      <c r="J9" s="92"/>
      <c r="K9" s="92"/>
      <c r="L9" s="92"/>
      <c r="M9" s="92"/>
      <c r="N9" s="92"/>
      <c r="O9" s="92"/>
      <c r="P9" s="92"/>
      <c r="Q9" s="92"/>
      <c r="R9" s="92"/>
      <c r="S9" s="92"/>
      <c r="T9" s="92"/>
      <c r="U9" s="92"/>
    </row>
    <row r="10" spans="1:21" x14ac:dyDescent="0.3">
      <c r="A10" s="205" t="s">
        <v>694</v>
      </c>
      <c r="B10" s="91"/>
      <c r="C10" s="91"/>
      <c r="D10" s="91"/>
      <c r="E10" s="91"/>
      <c r="F10" s="91"/>
      <c r="G10" s="91"/>
      <c r="H10" s="91"/>
      <c r="I10" s="91"/>
      <c r="J10" s="91"/>
      <c r="K10" s="91"/>
      <c r="L10" s="91"/>
      <c r="M10" s="91"/>
      <c r="N10" s="91"/>
      <c r="O10" s="91"/>
      <c r="P10" s="91"/>
      <c r="Q10" s="91"/>
      <c r="R10" s="91"/>
      <c r="S10" s="91"/>
      <c r="T10" s="91"/>
      <c r="U10" s="91"/>
    </row>
    <row r="11" spans="1:21" ht="30" x14ac:dyDescent="0.3">
      <c r="A11" s="205" t="s">
        <v>684</v>
      </c>
      <c r="B11" s="91"/>
      <c r="C11" s="91"/>
      <c r="D11" s="91"/>
      <c r="E11" s="91"/>
      <c r="F11" s="91"/>
      <c r="G11" s="91"/>
      <c r="H11" s="91"/>
      <c r="I11" s="91"/>
      <c r="J11" s="91"/>
      <c r="K11" s="91"/>
      <c r="L11" s="91"/>
      <c r="M11" s="91"/>
      <c r="N11" s="91"/>
      <c r="O11" s="91"/>
      <c r="P11" s="91"/>
      <c r="Q11" s="91"/>
      <c r="R11" s="91"/>
      <c r="S11" s="91"/>
      <c r="T11" s="91"/>
      <c r="U11" s="91"/>
    </row>
    <row r="12" spans="1:21" ht="30" x14ac:dyDescent="0.3">
      <c r="A12" s="205" t="s">
        <v>685</v>
      </c>
      <c r="B12" s="91"/>
      <c r="C12" s="91"/>
      <c r="D12" s="91"/>
      <c r="E12" s="91"/>
      <c r="F12" s="91"/>
      <c r="G12" s="91"/>
      <c r="H12" s="91"/>
      <c r="I12" s="91"/>
      <c r="J12" s="91"/>
      <c r="K12" s="91"/>
      <c r="L12" s="91"/>
      <c r="M12" s="91"/>
      <c r="N12" s="91"/>
      <c r="O12" s="91"/>
      <c r="P12" s="91"/>
      <c r="Q12" s="91"/>
      <c r="R12" s="91"/>
      <c r="S12" s="91"/>
      <c r="T12" s="91"/>
      <c r="U12" s="91"/>
    </row>
    <row r="13" spans="1:21" x14ac:dyDescent="0.3">
      <c r="A13" s="205" t="s">
        <v>686</v>
      </c>
      <c r="B13" s="91"/>
      <c r="C13" s="91"/>
      <c r="D13" s="91"/>
      <c r="E13" s="91"/>
      <c r="F13" s="91"/>
      <c r="G13" s="91"/>
      <c r="H13" s="91"/>
      <c r="I13" s="91"/>
      <c r="J13" s="91"/>
      <c r="K13" s="91"/>
      <c r="L13" s="91"/>
      <c r="M13" s="91"/>
      <c r="N13" s="91"/>
      <c r="O13" s="91"/>
      <c r="P13" s="91"/>
      <c r="Q13" s="91"/>
      <c r="R13" s="91"/>
      <c r="S13" s="91"/>
      <c r="T13" s="91"/>
      <c r="U13" s="91"/>
    </row>
    <row r="14" spans="1:21" ht="30" x14ac:dyDescent="0.3">
      <c r="A14" s="205" t="s">
        <v>690</v>
      </c>
      <c r="B14" s="91"/>
      <c r="C14" s="91"/>
      <c r="D14" s="91"/>
      <c r="E14" s="91"/>
      <c r="F14" s="91"/>
      <c r="G14" s="91"/>
      <c r="H14" s="91"/>
      <c r="I14" s="91"/>
      <c r="J14" s="91"/>
      <c r="K14" s="91"/>
      <c r="L14" s="91"/>
      <c r="M14" s="91"/>
      <c r="N14" s="91"/>
      <c r="O14" s="91"/>
      <c r="P14" s="91"/>
      <c r="Q14" s="91"/>
      <c r="R14" s="91"/>
      <c r="S14" s="91"/>
      <c r="T14" s="91"/>
      <c r="U14" s="91"/>
    </row>
    <row r="15" spans="1:21" ht="45" x14ac:dyDescent="0.3">
      <c r="A15" s="205" t="s">
        <v>691</v>
      </c>
      <c r="B15" s="91"/>
      <c r="C15" s="91"/>
      <c r="D15" s="91"/>
      <c r="E15" s="91"/>
      <c r="F15" s="91"/>
      <c r="G15" s="91"/>
      <c r="H15" s="91"/>
      <c r="I15" s="91"/>
      <c r="J15" s="91"/>
      <c r="K15" s="91"/>
      <c r="L15" s="91"/>
      <c r="M15" s="91"/>
      <c r="N15" s="91"/>
      <c r="O15" s="91"/>
      <c r="P15" s="91"/>
      <c r="Q15" s="91"/>
      <c r="R15" s="91"/>
      <c r="S15" s="91"/>
      <c r="T15" s="91"/>
      <c r="U15" s="91"/>
    </row>
    <row r="16" spans="1:21" ht="75" x14ac:dyDescent="0.3">
      <c r="A16" s="205" t="s">
        <v>692</v>
      </c>
      <c r="B16" s="91"/>
      <c r="C16" s="91"/>
      <c r="D16" s="91"/>
      <c r="E16" s="91"/>
      <c r="F16" s="91"/>
      <c r="G16" s="91"/>
      <c r="H16" s="91"/>
      <c r="I16" s="91"/>
      <c r="J16" s="91"/>
      <c r="K16" s="91"/>
      <c r="L16" s="91"/>
      <c r="M16" s="91"/>
      <c r="N16" s="91"/>
      <c r="O16" s="91"/>
      <c r="P16" s="91"/>
      <c r="Q16" s="91"/>
      <c r="R16" s="91"/>
      <c r="S16" s="91"/>
      <c r="T16" s="91"/>
      <c r="U16" s="91"/>
    </row>
    <row r="17" spans="1:21" ht="30" x14ac:dyDescent="0.3">
      <c r="A17" s="206" t="s">
        <v>693</v>
      </c>
      <c r="B17" s="91"/>
      <c r="C17" s="91"/>
      <c r="D17" s="91"/>
      <c r="E17" s="91"/>
      <c r="F17" s="91"/>
      <c r="G17" s="91"/>
      <c r="H17" s="91"/>
      <c r="I17" s="91"/>
      <c r="J17" s="91"/>
      <c r="K17" s="91"/>
      <c r="L17" s="91"/>
      <c r="M17" s="91"/>
      <c r="N17" s="91"/>
      <c r="O17" s="91"/>
      <c r="P17" s="91"/>
      <c r="Q17" s="91"/>
      <c r="R17" s="91"/>
      <c r="S17" s="91"/>
      <c r="T17" s="91"/>
      <c r="U17" s="91"/>
    </row>
    <row r="18" spans="1:21" x14ac:dyDescent="0.3">
      <c r="A18" s="204" t="s">
        <v>118</v>
      </c>
      <c r="B18" s="92"/>
      <c r="C18" s="92"/>
      <c r="D18" s="92"/>
      <c r="E18" s="92"/>
      <c r="F18" s="92"/>
      <c r="G18" s="92"/>
      <c r="H18" s="92"/>
      <c r="I18" s="92"/>
      <c r="J18" s="92"/>
      <c r="K18" s="92"/>
      <c r="L18" s="92"/>
      <c r="M18" s="92"/>
      <c r="N18" s="92"/>
      <c r="O18" s="92"/>
      <c r="P18" s="92"/>
      <c r="Q18" s="92"/>
      <c r="R18" s="92"/>
      <c r="S18" s="92"/>
      <c r="T18" s="92"/>
      <c r="U18" s="92"/>
    </row>
    <row r="19" spans="1:21" ht="30" x14ac:dyDescent="0.3">
      <c r="A19" s="205" t="s">
        <v>687</v>
      </c>
      <c r="B19" s="91"/>
      <c r="C19" s="91"/>
      <c r="D19" s="91"/>
      <c r="E19" s="91"/>
      <c r="F19" s="91"/>
      <c r="G19" s="91"/>
      <c r="H19" s="91"/>
      <c r="I19" s="91"/>
      <c r="J19" s="91"/>
      <c r="K19" s="91"/>
      <c r="L19" s="91"/>
      <c r="M19" s="91"/>
      <c r="N19" s="91"/>
      <c r="O19" s="91"/>
      <c r="P19" s="91"/>
      <c r="Q19" s="91"/>
      <c r="R19" s="91"/>
      <c r="S19" s="91"/>
      <c r="T19" s="91"/>
      <c r="U19" s="91"/>
    </row>
    <row r="20" spans="1:21" ht="45" x14ac:dyDescent="0.3">
      <c r="A20" s="205" t="s">
        <v>688</v>
      </c>
      <c r="B20" s="91"/>
      <c r="C20" s="91"/>
      <c r="D20" s="91"/>
      <c r="E20" s="91"/>
      <c r="F20" s="91"/>
      <c r="G20" s="91"/>
      <c r="H20" s="91"/>
      <c r="I20" s="91"/>
      <c r="J20" s="91"/>
      <c r="K20" s="91"/>
      <c r="L20" s="91"/>
      <c r="M20" s="91"/>
      <c r="N20" s="91"/>
      <c r="O20" s="91"/>
      <c r="P20" s="91"/>
      <c r="Q20" s="91"/>
      <c r="R20" s="91"/>
      <c r="S20" s="91"/>
      <c r="T20" s="91"/>
      <c r="U20" s="91"/>
    </row>
    <row r="21" spans="1:21" x14ac:dyDescent="0.3">
      <c r="A21" s="205" t="s">
        <v>689</v>
      </c>
      <c r="B21" s="91"/>
      <c r="C21" s="91"/>
      <c r="D21" s="91"/>
      <c r="E21" s="91"/>
      <c r="F21" s="91"/>
      <c r="G21" s="91"/>
      <c r="H21" s="91"/>
      <c r="I21" s="91"/>
      <c r="J21" s="91"/>
      <c r="K21" s="91"/>
      <c r="L21" s="91"/>
      <c r="M21" s="91"/>
      <c r="N21" s="91"/>
      <c r="O21" s="91"/>
      <c r="P21" s="91"/>
      <c r="Q21" s="91"/>
      <c r="R21" s="91"/>
      <c r="S21" s="91"/>
      <c r="T21" s="91"/>
      <c r="U21" s="91"/>
    </row>
    <row r="22" spans="1:21" ht="30" x14ac:dyDescent="0.3">
      <c r="A22" s="204" t="s">
        <v>178</v>
      </c>
      <c r="B22" s="92"/>
      <c r="C22" s="92"/>
      <c r="D22" s="92"/>
      <c r="E22" s="92"/>
      <c r="F22" s="92"/>
      <c r="G22" s="92"/>
      <c r="H22" s="92"/>
      <c r="I22" s="92"/>
      <c r="J22" s="92"/>
      <c r="K22" s="92"/>
      <c r="L22" s="92"/>
      <c r="M22" s="92"/>
      <c r="N22" s="92"/>
      <c r="O22" s="92"/>
      <c r="P22" s="92"/>
      <c r="Q22" s="92"/>
      <c r="R22" s="92"/>
      <c r="S22" s="92"/>
      <c r="T22" s="92"/>
      <c r="U22" s="92"/>
    </row>
    <row r="23" spans="1:21" ht="30" x14ac:dyDescent="0.3">
      <c r="A23" s="205" t="s">
        <v>728</v>
      </c>
      <c r="B23" s="91"/>
      <c r="C23" s="91"/>
      <c r="D23" s="91"/>
      <c r="E23" s="91"/>
      <c r="F23" s="91"/>
      <c r="G23" s="91"/>
      <c r="H23" s="91"/>
      <c r="I23" s="91"/>
      <c r="J23" s="91"/>
      <c r="K23" s="91"/>
      <c r="L23" s="91"/>
      <c r="M23" s="91"/>
      <c r="N23" s="91"/>
      <c r="O23" s="91"/>
      <c r="P23" s="91"/>
      <c r="Q23" s="91"/>
      <c r="R23" s="91"/>
      <c r="S23" s="91"/>
      <c r="T23" s="91"/>
      <c r="U23" s="91"/>
    </row>
    <row r="24" spans="1:21" ht="30" x14ac:dyDescent="0.3">
      <c r="A24" s="205" t="s">
        <v>729</v>
      </c>
      <c r="B24" s="91"/>
      <c r="C24" s="91"/>
      <c r="D24" s="91"/>
      <c r="E24" s="91"/>
      <c r="F24" s="91"/>
      <c r="G24" s="91"/>
      <c r="H24" s="91"/>
      <c r="I24" s="91"/>
      <c r="J24" s="91"/>
      <c r="K24" s="91"/>
      <c r="L24" s="91"/>
      <c r="M24" s="91"/>
      <c r="N24" s="91"/>
      <c r="O24" s="91"/>
      <c r="P24" s="91"/>
      <c r="Q24" s="91"/>
      <c r="R24" s="91"/>
      <c r="S24" s="91"/>
      <c r="T24" s="91"/>
      <c r="U24" s="91"/>
    </row>
    <row r="25" spans="1:21" ht="30" x14ac:dyDescent="0.3">
      <c r="A25" s="205" t="s">
        <v>695</v>
      </c>
      <c r="B25" s="91"/>
      <c r="C25" s="91"/>
      <c r="D25" s="91"/>
      <c r="E25" s="91"/>
      <c r="F25" s="91"/>
      <c r="G25" s="91"/>
      <c r="H25" s="91"/>
      <c r="I25" s="91"/>
      <c r="J25" s="91"/>
      <c r="K25" s="91"/>
      <c r="L25" s="91"/>
      <c r="M25" s="91"/>
      <c r="N25" s="91"/>
      <c r="O25" s="91"/>
      <c r="P25" s="91"/>
      <c r="Q25" s="91"/>
      <c r="R25" s="91"/>
      <c r="S25" s="91"/>
      <c r="T25" s="91"/>
      <c r="U25" s="91"/>
    </row>
    <row r="26" spans="1:21" x14ac:dyDescent="0.3">
      <c r="A26" s="204" t="s">
        <v>223</v>
      </c>
      <c r="B26" s="92"/>
      <c r="C26" s="92"/>
      <c r="D26" s="92"/>
      <c r="E26" s="92"/>
      <c r="F26" s="92"/>
      <c r="G26" s="92"/>
      <c r="H26" s="92"/>
      <c r="I26" s="92"/>
      <c r="J26" s="92"/>
      <c r="K26" s="92"/>
      <c r="L26" s="92"/>
      <c r="M26" s="92"/>
      <c r="N26" s="92"/>
      <c r="O26" s="92"/>
      <c r="P26" s="92"/>
      <c r="Q26" s="92"/>
      <c r="R26" s="92"/>
      <c r="S26" s="92"/>
      <c r="T26" s="92"/>
      <c r="U26" s="92"/>
    </row>
    <row r="27" spans="1:21" ht="120" x14ac:dyDescent="0.3">
      <c r="A27" s="205" t="s">
        <v>696</v>
      </c>
      <c r="B27" s="91"/>
      <c r="C27" s="91"/>
      <c r="D27" s="91"/>
      <c r="E27" s="91"/>
      <c r="F27" s="91"/>
      <c r="G27" s="91"/>
      <c r="H27" s="91"/>
      <c r="I27" s="91"/>
      <c r="J27" s="91"/>
      <c r="K27" s="91"/>
      <c r="L27" s="91"/>
      <c r="M27" s="91"/>
      <c r="N27" s="91"/>
      <c r="O27" s="91"/>
      <c r="P27" s="91"/>
      <c r="Q27" s="91"/>
      <c r="R27" s="91"/>
      <c r="S27" s="91"/>
      <c r="T27" s="91"/>
      <c r="U27" s="91"/>
    </row>
    <row r="28" spans="1:21" ht="30" x14ac:dyDescent="0.3">
      <c r="A28" s="205" t="s">
        <v>697</v>
      </c>
      <c r="B28" s="91"/>
      <c r="C28" s="91"/>
      <c r="D28" s="91"/>
      <c r="E28" s="91"/>
      <c r="F28" s="91"/>
      <c r="G28" s="91"/>
      <c r="H28" s="91"/>
      <c r="I28" s="91"/>
      <c r="J28" s="91"/>
      <c r="K28" s="91"/>
      <c r="L28" s="91"/>
      <c r="M28" s="91"/>
      <c r="N28" s="91"/>
      <c r="O28" s="91"/>
      <c r="P28" s="91"/>
      <c r="Q28" s="91"/>
      <c r="R28" s="91"/>
      <c r="S28" s="91"/>
      <c r="T28" s="91"/>
      <c r="U28" s="91"/>
    </row>
    <row r="29" spans="1:21" ht="30" x14ac:dyDescent="0.3">
      <c r="A29" s="205" t="s">
        <v>698</v>
      </c>
      <c r="B29" s="91"/>
      <c r="C29" s="91"/>
      <c r="D29" s="91"/>
      <c r="E29" s="91"/>
      <c r="F29" s="91"/>
      <c r="G29" s="91"/>
      <c r="H29" s="91"/>
      <c r="I29" s="91"/>
      <c r="J29" s="91"/>
      <c r="K29" s="91"/>
      <c r="L29" s="91"/>
      <c r="M29" s="91"/>
      <c r="N29" s="91"/>
      <c r="O29" s="91"/>
      <c r="P29" s="91"/>
      <c r="Q29" s="91"/>
      <c r="R29" s="91"/>
      <c r="S29" s="91"/>
      <c r="T29" s="91"/>
      <c r="U29" s="91"/>
    </row>
    <row r="30" spans="1:21" ht="30" x14ac:dyDescent="0.3">
      <c r="A30" s="205" t="s">
        <v>699</v>
      </c>
      <c r="B30" s="91"/>
      <c r="C30" s="91"/>
      <c r="D30" s="91"/>
      <c r="E30" s="91"/>
      <c r="F30" s="91"/>
      <c r="G30" s="91"/>
      <c r="H30" s="91"/>
      <c r="I30" s="91"/>
      <c r="J30" s="91"/>
      <c r="K30" s="91"/>
      <c r="L30" s="91"/>
      <c r="M30" s="91"/>
      <c r="N30" s="91"/>
      <c r="O30" s="91"/>
      <c r="P30" s="91"/>
      <c r="Q30" s="91"/>
      <c r="R30" s="91"/>
      <c r="S30" s="91"/>
      <c r="T30" s="91"/>
      <c r="U30" s="91"/>
    </row>
    <row r="31" spans="1:21" x14ac:dyDescent="0.3">
      <c r="A31" s="205" t="s">
        <v>700</v>
      </c>
      <c r="B31" s="91"/>
      <c r="C31" s="91"/>
      <c r="D31" s="91"/>
      <c r="E31" s="91"/>
      <c r="F31" s="91"/>
      <c r="G31" s="91"/>
      <c r="H31" s="91"/>
      <c r="I31" s="91"/>
      <c r="J31" s="91"/>
      <c r="K31" s="91"/>
      <c r="L31" s="91"/>
      <c r="M31" s="91"/>
      <c r="N31" s="91"/>
      <c r="O31" s="91"/>
      <c r="P31" s="91"/>
      <c r="Q31" s="91"/>
      <c r="R31" s="91"/>
      <c r="S31" s="91"/>
      <c r="T31" s="91"/>
      <c r="U31" s="91"/>
    </row>
    <row r="32" spans="1:21" ht="30" x14ac:dyDescent="0.3">
      <c r="A32" s="205" t="s">
        <v>701</v>
      </c>
      <c r="B32" s="91"/>
      <c r="C32" s="91"/>
      <c r="D32" s="91"/>
      <c r="E32" s="91"/>
      <c r="F32" s="91"/>
      <c r="G32" s="91"/>
      <c r="H32" s="91"/>
      <c r="I32" s="91"/>
      <c r="J32" s="91"/>
      <c r="K32" s="91"/>
      <c r="L32" s="91"/>
      <c r="M32" s="91"/>
      <c r="N32" s="91"/>
      <c r="O32" s="91"/>
      <c r="P32" s="91"/>
      <c r="Q32" s="91"/>
      <c r="R32" s="91"/>
      <c r="S32" s="91"/>
      <c r="T32" s="91"/>
      <c r="U32" s="91"/>
    </row>
    <row r="33" spans="1:21" x14ac:dyDescent="0.3">
      <c r="A33" s="205" t="s">
        <v>702</v>
      </c>
      <c r="B33" s="91"/>
      <c r="C33" s="91"/>
      <c r="D33" s="91"/>
      <c r="E33" s="91"/>
      <c r="F33" s="91"/>
      <c r="G33" s="91"/>
      <c r="H33" s="91"/>
      <c r="I33" s="91"/>
      <c r="J33" s="91"/>
      <c r="K33" s="91"/>
      <c r="L33" s="91"/>
      <c r="M33" s="91"/>
      <c r="N33" s="91"/>
      <c r="O33" s="91"/>
      <c r="P33" s="91"/>
      <c r="Q33" s="91"/>
      <c r="R33" s="91"/>
      <c r="S33" s="91"/>
      <c r="T33" s="91"/>
      <c r="U33" s="91"/>
    </row>
    <row r="34" spans="1:21" ht="30" x14ac:dyDescent="0.3">
      <c r="A34" s="205" t="s">
        <v>703</v>
      </c>
      <c r="B34" s="91"/>
      <c r="C34" s="91"/>
      <c r="D34" s="91"/>
      <c r="E34" s="91"/>
      <c r="F34" s="91"/>
      <c r="G34" s="91"/>
      <c r="H34" s="91"/>
      <c r="I34" s="91"/>
      <c r="J34" s="91"/>
      <c r="K34" s="91"/>
      <c r="L34" s="91"/>
      <c r="M34" s="91"/>
      <c r="N34" s="91"/>
      <c r="O34" s="91"/>
      <c r="P34" s="91"/>
      <c r="Q34" s="91"/>
      <c r="R34" s="91"/>
      <c r="S34" s="91"/>
      <c r="T34" s="91"/>
      <c r="U34" s="91"/>
    </row>
    <row r="35" spans="1:21" ht="30" x14ac:dyDescent="0.3">
      <c r="A35" s="205" t="s">
        <v>704</v>
      </c>
      <c r="B35" s="91"/>
      <c r="C35" s="91"/>
      <c r="D35" s="91"/>
      <c r="E35" s="91"/>
      <c r="F35" s="91"/>
      <c r="G35" s="91"/>
      <c r="H35" s="91"/>
      <c r="I35" s="91"/>
      <c r="J35" s="91"/>
      <c r="K35" s="91"/>
      <c r="L35" s="91"/>
      <c r="M35" s="91"/>
      <c r="N35" s="91"/>
      <c r="O35" s="91"/>
      <c r="P35" s="91"/>
      <c r="Q35" s="91"/>
      <c r="R35" s="91"/>
      <c r="S35" s="91"/>
      <c r="T35" s="91"/>
      <c r="U35" s="91"/>
    </row>
    <row r="36" spans="1:21" ht="30" x14ac:dyDescent="0.3">
      <c r="A36" s="205" t="s">
        <v>705</v>
      </c>
      <c r="B36" s="91"/>
      <c r="C36" s="91"/>
      <c r="D36" s="91"/>
      <c r="E36" s="91"/>
      <c r="F36" s="91"/>
      <c r="G36" s="91"/>
      <c r="H36" s="91"/>
      <c r="I36" s="91"/>
      <c r="J36" s="91"/>
      <c r="K36" s="91"/>
      <c r="L36" s="91"/>
      <c r="M36" s="91"/>
      <c r="N36" s="91"/>
      <c r="O36" s="91"/>
      <c r="P36" s="91"/>
      <c r="Q36" s="91"/>
      <c r="R36" s="91"/>
      <c r="S36" s="91"/>
      <c r="T36" s="91"/>
      <c r="U36" s="91"/>
    </row>
    <row r="37" spans="1:21" ht="30" x14ac:dyDescent="0.3">
      <c r="A37" s="205" t="s">
        <v>706</v>
      </c>
      <c r="B37" s="91"/>
      <c r="C37" s="91"/>
      <c r="D37" s="91"/>
      <c r="E37" s="91"/>
      <c r="F37" s="91"/>
      <c r="G37" s="91"/>
      <c r="H37" s="91"/>
      <c r="I37" s="91"/>
      <c r="J37" s="91"/>
      <c r="K37" s="91"/>
      <c r="L37" s="91"/>
      <c r="M37" s="91"/>
      <c r="N37" s="91"/>
      <c r="O37" s="91"/>
      <c r="P37" s="91"/>
      <c r="Q37" s="91"/>
      <c r="R37" s="91"/>
      <c r="S37" s="91"/>
      <c r="T37" s="91"/>
      <c r="U37" s="91"/>
    </row>
    <row r="38" spans="1:21" ht="30" x14ac:dyDescent="0.3">
      <c r="A38" s="205" t="s">
        <v>734</v>
      </c>
      <c r="B38" s="91"/>
      <c r="C38" s="91"/>
      <c r="D38" s="91"/>
      <c r="E38" s="91"/>
      <c r="F38" s="91"/>
      <c r="G38" s="91"/>
      <c r="H38" s="91"/>
      <c r="I38" s="91"/>
      <c r="J38" s="91"/>
      <c r="K38" s="91"/>
      <c r="L38" s="91"/>
      <c r="M38" s="91"/>
      <c r="N38" s="91"/>
      <c r="O38" s="91"/>
      <c r="P38" s="91"/>
      <c r="Q38" s="91"/>
      <c r="R38" s="91"/>
      <c r="S38" s="91"/>
      <c r="T38" s="91"/>
      <c r="U38" s="91"/>
    </row>
    <row r="39" spans="1:21" x14ac:dyDescent="0.3">
      <c r="A39" s="205" t="s">
        <v>707</v>
      </c>
      <c r="B39" s="91"/>
      <c r="C39" s="91"/>
      <c r="D39" s="91"/>
      <c r="E39" s="91"/>
      <c r="F39" s="91"/>
      <c r="G39" s="91"/>
      <c r="H39" s="91"/>
      <c r="I39" s="91"/>
      <c r="J39" s="91"/>
      <c r="K39" s="91"/>
      <c r="L39" s="91"/>
      <c r="M39" s="91"/>
      <c r="N39" s="91"/>
      <c r="O39" s="91"/>
      <c r="P39" s="91"/>
      <c r="Q39" s="91"/>
      <c r="R39" s="91"/>
      <c r="S39" s="91"/>
      <c r="T39" s="91"/>
      <c r="U39" s="91"/>
    </row>
    <row r="40" spans="1:21" ht="45" x14ac:dyDescent="0.3">
      <c r="A40" s="205" t="s">
        <v>708</v>
      </c>
      <c r="B40" s="91"/>
      <c r="C40" s="91"/>
      <c r="D40" s="91"/>
      <c r="E40" s="91"/>
      <c r="F40" s="91"/>
      <c r="G40" s="91"/>
      <c r="H40" s="91"/>
      <c r="I40" s="91"/>
      <c r="J40" s="91"/>
      <c r="K40" s="91"/>
      <c r="L40" s="91"/>
      <c r="M40" s="91"/>
      <c r="N40" s="91"/>
      <c r="O40" s="91"/>
      <c r="P40" s="91"/>
      <c r="Q40" s="91"/>
      <c r="R40" s="91"/>
      <c r="S40" s="91"/>
      <c r="T40" s="91"/>
      <c r="U40" s="91"/>
    </row>
    <row r="41" spans="1:21" ht="30" x14ac:dyDescent="0.3">
      <c r="A41" s="205" t="s">
        <v>709</v>
      </c>
      <c r="B41" s="91"/>
      <c r="C41" s="91"/>
      <c r="D41" s="91"/>
      <c r="E41" s="91"/>
      <c r="F41" s="91"/>
      <c r="G41" s="91"/>
      <c r="H41" s="91"/>
      <c r="I41" s="91"/>
      <c r="J41" s="91"/>
      <c r="K41" s="91"/>
      <c r="L41" s="91"/>
      <c r="M41" s="91"/>
      <c r="N41" s="91"/>
      <c r="O41" s="91"/>
      <c r="P41" s="91"/>
      <c r="Q41" s="91"/>
      <c r="R41" s="91"/>
      <c r="S41" s="91"/>
      <c r="T41" s="91"/>
      <c r="U41" s="91"/>
    </row>
    <row r="42" spans="1:21" x14ac:dyDescent="0.3">
      <c r="A42" s="204" t="s">
        <v>325</v>
      </c>
      <c r="B42" s="92"/>
      <c r="C42" s="92"/>
      <c r="D42" s="92"/>
      <c r="E42" s="92"/>
      <c r="F42" s="92"/>
      <c r="G42" s="92"/>
      <c r="H42" s="92"/>
      <c r="I42" s="92"/>
      <c r="J42" s="92"/>
      <c r="K42" s="92"/>
      <c r="L42" s="92"/>
      <c r="M42" s="92"/>
      <c r="N42" s="92"/>
      <c r="O42" s="92"/>
      <c r="P42" s="92"/>
      <c r="Q42" s="92"/>
      <c r="R42" s="92"/>
      <c r="S42" s="92"/>
      <c r="T42" s="92"/>
      <c r="U42" s="92"/>
    </row>
    <row r="43" spans="1:21" ht="30" x14ac:dyDescent="0.3">
      <c r="A43" s="205" t="s">
        <v>710</v>
      </c>
      <c r="B43" s="91"/>
      <c r="C43" s="91"/>
      <c r="D43" s="91"/>
      <c r="E43" s="91"/>
      <c r="F43" s="91"/>
      <c r="G43" s="91"/>
      <c r="H43" s="91"/>
      <c r="I43" s="91"/>
      <c r="J43" s="91"/>
      <c r="K43" s="91"/>
      <c r="L43" s="91"/>
      <c r="M43" s="91"/>
      <c r="N43" s="91"/>
      <c r="O43" s="91"/>
      <c r="P43" s="91"/>
      <c r="Q43" s="91"/>
      <c r="R43" s="91"/>
      <c r="S43" s="91"/>
      <c r="T43" s="91"/>
      <c r="U43" s="91"/>
    </row>
    <row r="44" spans="1:21" ht="30" x14ac:dyDescent="0.3">
      <c r="A44" s="205" t="s">
        <v>711</v>
      </c>
      <c r="B44" s="91"/>
      <c r="C44" s="91"/>
      <c r="D44" s="91"/>
      <c r="E44" s="91"/>
      <c r="F44" s="91"/>
      <c r="G44" s="91"/>
      <c r="H44" s="91"/>
      <c r="I44" s="91"/>
      <c r="J44" s="91"/>
      <c r="K44" s="91"/>
      <c r="L44" s="91"/>
      <c r="M44" s="91"/>
      <c r="N44" s="91"/>
      <c r="O44" s="91"/>
      <c r="P44" s="91"/>
      <c r="Q44" s="91"/>
      <c r="R44" s="91"/>
      <c r="S44" s="91"/>
      <c r="T44" s="91"/>
      <c r="U44" s="91"/>
    </row>
    <row r="45" spans="1:21" ht="30" x14ac:dyDescent="0.3">
      <c r="A45" s="205" t="s">
        <v>712</v>
      </c>
      <c r="B45" s="91"/>
      <c r="C45" s="91"/>
      <c r="D45" s="91"/>
      <c r="E45" s="91"/>
      <c r="F45" s="91"/>
      <c r="G45" s="91"/>
      <c r="H45" s="91"/>
      <c r="I45" s="91"/>
      <c r="J45" s="91"/>
      <c r="K45" s="91"/>
      <c r="L45" s="91"/>
      <c r="M45" s="91"/>
      <c r="N45" s="91"/>
      <c r="O45" s="91"/>
      <c r="P45" s="91"/>
      <c r="Q45" s="91"/>
      <c r="R45" s="91"/>
      <c r="S45" s="91"/>
      <c r="T45" s="91"/>
      <c r="U45" s="91"/>
    </row>
    <row r="46" spans="1:21" ht="30" x14ac:dyDescent="0.3">
      <c r="A46" s="205" t="s">
        <v>713</v>
      </c>
      <c r="B46" s="91"/>
      <c r="C46" s="91"/>
      <c r="D46" s="91"/>
      <c r="E46" s="91"/>
      <c r="F46" s="91"/>
      <c r="G46" s="91"/>
      <c r="H46" s="91"/>
      <c r="I46" s="91"/>
      <c r="J46" s="91"/>
      <c r="K46" s="91"/>
      <c r="L46" s="91"/>
      <c r="M46" s="91"/>
      <c r="N46" s="91"/>
      <c r="O46" s="91"/>
      <c r="P46" s="91"/>
      <c r="Q46" s="91"/>
      <c r="R46" s="91"/>
      <c r="S46" s="91"/>
      <c r="T46" s="91"/>
      <c r="U46" s="91"/>
    </row>
    <row r="47" spans="1:21" x14ac:dyDescent="0.3">
      <c r="A47" s="205" t="s">
        <v>730</v>
      </c>
      <c r="B47" s="91"/>
      <c r="C47" s="91"/>
      <c r="D47" s="91"/>
      <c r="E47" s="91"/>
      <c r="F47" s="91"/>
      <c r="G47" s="91"/>
      <c r="H47" s="91"/>
      <c r="I47" s="91"/>
      <c r="J47" s="91"/>
      <c r="K47" s="91"/>
      <c r="L47" s="91"/>
      <c r="M47" s="91"/>
      <c r="N47" s="91"/>
      <c r="O47" s="91"/>
      <c r="P47" s="91"/>
      <c r="Q47" s="91"/>
      <c r="R47" s="91"/>
      <c r="S47" s="91"/>
      <c r="T47" s="91"/>
      <c r="U47" s="91"/>
    </row>
    <row r="48" spans="1:21" ht="45" x14ac:dyDescent="0.3">
      <c r="A48" s="205" t="s">
        <v>714</v>
      </c>
      <c r="B48" s="91"/>
      <c r="C48" s="91"/>
      <c r="D48" s="91"/>
      <c r="E48" s="91"/>
      <c r="F48" s="91"/>
      <c r="G48" s="91"/>
      <c r="H48" s="91"/>
      <c r="I48" s="91"/>
      <c r="J48" s="91"/>
      <c r="K48" s="91"/>
      <c r="L48" s="91"/>
      <c r="M48" s="91"/>
      <c r="N48" s="91"/>
      <c r="O48" s="91"/>
      <c r="P48" s="91"/>
      <c r="Q48" s="91"/>
      <c r="R48" s="91"/>
      <c r="S48" s="91"/>
      <c r="T48" s="91"/>
      <c r="U48" s="91"/>
    </row>
    <row r="49" spans="1:21" ht="30" x14ac:dyDescent="0.3">
      <c r="A49" s="205" t="s">
        <v>715</v>
      </c>
      <c r="B49" s="91"/>
      <c r="C49" s="91"/>
      <c r="D49" s="91"/>
      <c r="E49" s="91"/>
      <c r="F49" s="91"/>
      <c r="G49" s="91"/>
      <c r="H49" s="91"/>
      <c r="I49" s="91"/>
      <c r="J49" s="91"/>
      <c r="K49" s="91"/>
      <c r="L49" s="91"/>
      <c r="M49" s="91"/>
      <c r="N49" s="91"/>
      <c r="O49" s="91"/>
      <c r="P49" s="91"/>
      <c r="Q49" s="91"/>
      <c r="R49" s="91"/>
      <c r="S49" s="91"/>
      <c r="T49" s="91"/>
      <c r="U49" s="91"/>
    </row>
    <row r="50" spans="1:21" x14ac:dyDescent="0.3">
      <c r="A50" s="204" t="s">
        <v>359</v>
      </c>
      <c r="B50" s="92"/>
      <c r="C50" s="92"/>
      <c r="D50" s="92"/>
      <c r="E50" s="92"/>
      <c r="F50" s="92"/>
      <c r="G50" s="92"/>
      <c r="H50" s="92"/>
      <c r="I50" s="92"/>
      <c r="J50" s="92"/>
      <c r="K50" s="92"/>
      <c r="L50" s="92"/>
      <c r="M50" s="92"/>
      <c r="N50" s="92"/>
      <c r="O50" s="92"/>
      <c r="P50" s="92"/>
      <c r="Q50" s="92"/>
      <c r="R50" s="92"/>
      <c r="S50" s="92"/>
      <c r="T50" s="92"/>
      <c r="U50" s="92"/>
    </row>
    <row r="51" spans="1:21" ht="30" x14ac:dyDescent="0.3">
      <c r="A51" s="205" t="s">
        <v>716</v>
      </c>
      <c r="B51" s="91"/>
      <c r="C51" s="91"/>
      <c r="D51" s="91"/>
      <c r="E51" s="91"/>
      <c r="F51" s="91"/>
      <c r="G51" s="91"/>
      <c r="H51" s="91"/>
      <c r="I51" s="91"/>
      <c r="J51" s="91"/>
      <c r="K51" s="91"/>
      <c r="L51" s="91"/>
      <c r="M51" s="91"/>
      <c r="N51" s="91"/>
      <c r="O51" s="91"/>
      <c r="P51" s="91"/>
      <c r="Q51" s="91"/>
      <c r="R51" s="91"/>
      <c r="S51" s="91"/>
      <c r="T51" s="91"/>
      <c r="U51" s="91"/>
    </row>
    <row r="52" spans="1:21" ht="30" x14ac:dyDescent="0.3">
      <c r="A52" s="205" t="s">
        <v>717</v>
      </c>
      <c r="B52" s="91"/>
      <c r="C52" s="91"/>
      <c r="D52" s="91"/>
      <c r="E52" s="91"/>
      <c r="F52" s="91"/>
      <c r="G52" s="91"/>
      <c r="H52" s="91"/>
      <c r="I52" s="91"/>
      <c r="J52" s="91"/>
      <c r="K52" s="91"/>
      <c r="L52" s="91"/>
      <c r="M52" s="91"/>
      <c r="N52" s="91"/>
      <c r="O52" s="91"/>
      <c r="P52" s="91"/>
      <c r="Q52" s="91"/>
      <c r="R52" s="91"/>
      <c r="S52" s="91"/>
      <c r="T52" s="91"/>
      <c r="U52" s="91"/>
    </row>
    <row r="53" spans="1:21" ht="30" x14ac:dyDescent="0.3">
      <c r="A53" s="205" t="s">
        <v>718</v>
      </c>
      <c r="B53" s="91"/>
      <c r="C53" s="91"/>
      <c r="D53" s="91"/>
      <c r="E53" s="91"/>
      <c r="F53" s="91"/>
      <c r="G53" s="91"/>
      <c r="H53" s="91"/>
      <c r="I53" s="91"/>
      <c r="J53" s="91"/>
      <c r="K53" s="91"/>
      <c r="L53" s="91"/>
      <c r="M53" s="91"/>
      <c r="N53" s="91"/>
      <c r="O53" s="91"/>
      <c r="P53" s="91"/>
      <c r="Q53" s="91"/>
      <c r="R53" s="91"/>
      <c r="S53" s="91"/>
      <c r="T53" s="91"/>
      <c r="U53" s="91"/>
    </row>
    <row r="54" spans="1:21" ht="30" x14ac:dyDescent="0.3">
      <c r="A54" s="205" t="s">
        <v>719</v>
      </c>
      <c r="B54" s="91"/>
      <c r="C54" s="91"/>
      <c r="D54" s="91"/>
      <c r="E54" s="91"/>
      <c r="F54" s="91"/>
      <c r="G54" s="91"/>
      <c r="H54" s="91"/>
      <c r="I54" s="91"/>
      <c r="J54" s="91"/>
      <c r="K54" s="91"/>
      <c r="L54" s="91"/>
      <c r="M54" s="91"/>
      <c r="N54" s="91"/>
      <c r="O54" s="91"/>
      <c r="P54" s="91"/>
      <c r="Q54" s="91"/>
      <c r="R54" s="91"/>
      <c r="S54" s="91"/>
      <c r="T54" s="91"/>
      <c r="U54" s="91"/>
    </row>
    <row r="55" spans="1:21" ht="30" x14ac:dyDescent="0.3">
      <c r="A55" s="205" t="s">
        <v>720</v>
      </c>
      <c r="B55" s="91"/>
      <c r="C55" s="91"/>
      <c r="D55" s="91"/>
      <c r="E55" s="91"/>
      <c r="F55" s="91"/>
      <c r="G55" s="91"/>
      <c r="H55" s="91"/>
      <c r="I55" s="91"/>
      <c r="J55" s="91"/>
      <c r="K55" s="91"/>
      <c r="L55" s="91"/>
      <c r="M55" s="91"/>
      <c r="N55" s="91"/>
      <c r="O55" s="91"/>
      <c r="P55" s="91"/>
      <c r="Q55" s="91"/>
      <c r="R55" s="91"/>
      <c r="S55" s="91"/>
      <c r="T55" s="91"/>
      <c r="U55" s="91"/>
    </row>
    <row r="56" spans="1:21" x14ac:dyDescent="0.3">
      <c r="A56" s="204" t="s">
        <v>441</v>
      </c>
      <c r="B56" s="92"/>
      <c r="C56" s="92"/>
      <c r="D56" s="92"/>
      <c r="E56" s="92"/>
      <c r="F56" s="92"/>
      <c r="G56" s="92"/>
      <c r="H56" s="92"/>
      <c r="I56" s="92"/>
      <c r="J56" s="92"/>
      <c r="K56" s="92"/>
      <c r="L56" s="92"/>
      <c r="M56" s="92"/>
      <c r="N56" s="92"/>
      <c r="O56" s="92"/>
      <c r="P56" s="92"/>
      <c r="Q56" s="92"/>
      <c r="R56" s="92"/>
      <c r="S56" s="92"/>
      <c r="T56" s="92"/>
      <c r="U56" s="92"/>
    </row>
    <row r="57" spans="1:21" ht="30" x14ac:dyDescent="0.3">
      <c r="A57" s="205" t="s">
        <v>721</v>
      </c>
      <c r="B57" s="91"/>
      <c r="C57" s="91"/>
      <c r="D57" s="91"/>
      <c r="E57" s="91"/>
      <c r="F57" s="91"/>
      <c r="G57" s="91"/>
      <c r="H57" s="91"/>
      <c r="I57" s="91"/>
      <c r="J57" s="91"/>
      <c r="K57" s="91"/>
      <c r="L57" s="91"/>
      <c r="M57" s="91"/>
      <c r="N57" s="91"/>
      <c r="O57" s="91"/>
      <c r="P57" s="91"/>
      <c r="Q57" s="91"/>
      <c r="R57" s="91"/>
      <c r="S57" s="91"/>
      <c r="T57" s="91"/>
      <c r="U57" s="91"/>
    </row>
    <row r="58" spans="1:21" x14ac:dyDescent="0.3">
      <c r="A58" s="205" t="s">
        <v>722</v>
      </c>
      <c r="B58" s="91"/>
      <c r="C58" s="91"/>
      <c r="D58" s="91"/>
      <c r="E58" s="91"/>
      <c r="F58" s="91"/>
      <c r="G58" s="91"/>
      <c r="H58" s="91"/>
      <c r="I58" s="91"/>
      <c r="J58" s="91"/>
      <c r="K58" s="91"/>
      <c r="L58" s="91"/>
      <c r="M58" s="91"/>
      <c r="N58" s="91"/>
      <c r="O58" s="91"/>
      <c r="P58" s="91"/>
      <c r="Q58" s="91"/>
      <c r="R58" s="91"/>
      <c r="S58" s="91"/>
      <c r="T58" s="91"/>
      <c r="U58" s="91"/>
    </row>
    <row r="59" spans="1:21" ht="30" x14ac:dyDescent="0.3">
      <c r="A59" s="205" t="s">
        <v>723</v>
      </c>
      <c r="B59" s="91"/>
      <c r="C59" s="91"/>
      <c r="D59" s="91"/>
      <c r="E59" s="91"/>
      <c r="F59" s="91"/>
      <c r="G59" s="91"/>
      <c r="H59" s="91"/>
      <c r="I59" s="91"/>
      <c r="J59" s="91"/>
      <c r="K59" s="91"/>
      <c r="L59" s="91"/>
      <c r="M59" s="91"/>
      <c r="N59" s="91"/>
      <c r="O59" s="91"/>
      <c r="P59" s="91"/>
      <c r="Q59" s="91"/>
      <c r="R59" s="91"/>
      <c r="S59" s="91"/>
      <c r="T59" s="91"/>
      <c r="U59" s="91"/>
    </row>
    <row r="60" spans="1:21" x14ac:dyDescent="0.3">
      <c r="A60" s="204" t="s">
        <v>494</v>
      </c>
      <c r="B60" s="92"/>
      <c r="C60" s="92"/>
      <c r="D60" s="92"/>
      <c r="E60" s="92"/>
      <c r="F60" s="92"/>
      <c r="G60" s="92"/>
      <c r="H60" s="92"/>
      <c r="I60" s="92"/>
      <c r="J60" s="92"/>
      <c r="K60" s="92"/>
      <c r="L60" s="92"/>
      <c r="M60" s="92"/>
      <c r="N60" s="92"/>
      <c r="O60" s="92"/>
      <c r="P60" s="92"/>
      <c r="Q60" s="92"/>
      <c r="R60" s="92"/>
      <c r="S60" s="92"/>
      <c r="T60" s="92"/>
      <c r="U60" s="92"/>
    </row>
    <row r="61" spans="1:21" ht="30" x14ac:dyDescent="0.3">
      <c r="A61" s="205" t="s">
        <v>724</v>
      </c>
      <c r="B61" s="91"/>
      <c r="C61" s="91"/>
      <c r="D61" s="91"/>
      <c r="E61" s="91"/>
      <c r="F61" s="91"/>
      <c r="G61" s="91"/>
      <c r="H61" s="91"/>
      <c r="I61" s="91"/>
      <c r="J61" s="91"/>
      <c r="K61" s="91"/>
      <c r="L61" s="91"/>
      <c r="M61" s="91"/>
      <c r="N61" s="91"/>
      <c r="O61" s="91"/>
      <c r="P61" s="91"/>
      <c r="Q61" s="91"/>
      <c r="R61" s="91"/>
      <c r="S61" s="91"/>
      <c r="T61" s="91"/>
      <c r="U61" s="91"/>
    </row>
    <row r="62" spans="1:21" ht="30" x14ac:dyDescent="0.3">
      <c r="A62" s="205" t="s">
        <v>725</v>
      </c>
      <c r="B62" s="91"/>
      <c r="C62" s="91"/>
      <c r="D62" s="91"/>
      <c r="E62" s="91"/>
      <c r="F62" s="91"/>
      <c r="G62" s="91"/>
      <c r="H62" s="91"/>
      <c r="I62" s="91"/>
      <c r="J62" s="91"/>
      <c r="K62" s="91"/>
      <c r="L62" s="91"/>
      <c r="M62" s="91"/>
      <c r="N62" s="91"/>
      <c r="O62" s="91"/>
      <c r="P62" s="91"/>
      <c r="Q62" s="91"/>
      <c r="R62" s="91"/>
      <c r="S62" s="91"/>
      <c r="T62" s="91"/>
      <c r="U62" s="91"/>
    </row>
    <row r="63" spans="1:21" ht="30" x14ac:dyDescent="0.3">
      <c r="A63" s="205" t="s">
        <v>731</v>
      </c>
      <c r="B63" s="91"/>
      <c r="C63" s="91"/>
      <c r="D63" s="91"/>
      <c r="E63" s="91"/>
      <c r="F63" s="91"/>
      <c r="G63" s="91"/>
      <c r="H63" s="91"/>
      <c r="I63" s="91"/>
      <c r="J63" s="91"/>
      <c r="K63" s="91"/>
      <c r="L63" s="91"/>
      <c r="M63" s="91"/>
      <c r="N63" s="91"/>
      <c r="O63" s="91"/>
      <c r="P63" s="91"/>
      <c r="Q63" s="91"/>
      <c r="R63" s="91"/>
      <c r="S63" s="91"/>
      <c r="T63" s="91"/>
      <c r="U63" s="91"/>
    </row>
    <row r="64" spans="1:21" ht="15.6" x14ac:dyDescent="0.3">
      <c r="A64" s="81" t="s">
        <v>643</v>
      </c>
      <c r="B64" s="81"/>
      <c r="C64" s="81"/>
      <c r="D64" s="81"/>
      <c r="E64" s="81"/>
      <c r="F64" s="81"/>
      <c r="G64" s="81"/>
      <c r="H64" s="81"/>
      <c r="I64" s="81"/>
      <c r="J64" s="81"/>
      <c r="K64" s="81"/>
      <c r="L64" s="81"/>
      <c r="M64" s="81"/>
      <c r="N64" s="81"/>
      <c r="O64" s="81"/>
      <c r="P64" s="81"/>
      <c r="Q64" s="81"/>
      <c r="R64" s="81"/>
      <c r="S64" s="81"/>
      <c r="T64" s="81"/>
      <c r="U64" s="81"/>
    </row>
    <row r="65" spans="1:21" ht="14.4" x14ac:dyDescent="0.3">
      <c r="A65" s="82"/>
      <c r="B65" s="91"/>
      <c r="C65" s="91"/>
      <c r="D65" s="91"/>
      <c r="E65" s="91"/>
      <c r="F65" s="91"/>
      <c r="G65" s="91"/>
      <c r="H65" s="91"/>
      <c r="I65" s="91"/>
      <c r="J65" s="91"/>
      <c r="K65" s="91"/>
      <c r="L65" s="91"/>
      <c r="M65" s="91"/>
      <c r="N65" s="91"/>
      <c r="O65" s="91"/>
      <c r="P65" s="91"/>
      <c r="Q65" s="91"/>
      <c r="R65" s="91"/>
      <c r="S65" s="91"/>
      <c r="T65" s="91"/>
      <c r="U65" s="91"/>
    </row>
    <row r="66" spans="1:21" ht="14.4" x14ac:dyDescent="0.3">
      <c r="A66" s="82"/>
      <c r="B66" s="91"/>
      <c r="C66" s="91"/>
      <c r="D66" s="91"/>
      <c r="E66" s="91"/>
      <c r="F66" s="91"/>
      <c r="G66" s="91"/>
      <c r="H66" s="91"/>
      <c r="I66" s="91"/>
      <c r="J66" s="91"/>
      <c r="K66" s="91"/>
      <c r="L66" s="91"/>
      <c r="M66" s="91"/>
      <c r="N66" s="91"/>
      <c r="O66" s="91"/>
      <c r="P66" s="91"/>
      <c r="Q66" s="91"/>
      <c r="R66" s="91"/>
      <c r="S66" s="91"/>
      <c r="T66" s="91"/>
      <c r="U66" s="91"/>
    </row>
    <row r="67" spans="1:21" ht="14.4" x14ac:dyDescent="0.3">
      <c r="A67" s="82"/>
      <c r="B67" s="91"/>
      <c r="C67" s="91"/>
      <c r="D67" s="91"/>
      <c r="E67" s="91"/>
      <c r="F67" s="91"/>
      <c r="G67" s="91"/>
      <c r="H67" s="91"/>
      <c r="I67" s="91"/>
      <c r="J67" s="91"/>
      <c r="K67" s="91"/>
      <c r="L67" s="91"/>
      <c r="M67" s="91"/>
      <c r="N67" s="91"/>
      <c r="O67" s="91"/>
      <c r="P67" s="91"/>
      <c r="Q67" s="91"/>
      <c r="R67" s="91"/>
      <c r="S67" s="91"/>
      <c r="T67" s="91"/>
      <c r="U67" s="91"/>
    </row>
  </sheetData>
  <sheetProtection algorithmName="SHA-512" hashValue="3KsvQxcumaAfYIPVKwNWWY56H4GlEiwdVw0k8SOi6lu52PrE7jD6XxP5OJ4Hs0SZB444p/MSWFrb8T3s3lBoqA==" saltValue="AEFUnmkJzhP6JRKGXVyDhw==" spinCount="100000" sheet="1" objects="1" scenarios="1"/>
  <mergeCells count="1">
    <mergeCell ref="A1:K1"/>
  </mergeCells>
  <dataValidations count="1">
    <dataValidation type="list" allowBlank="1" showInputMessage="1" showErrorMessage="1" sqref="B65:U67 B9:U63" xr:uid="{772BF526-04E2-45B8-9E07-20BBB605E65B}">
      <formula1>"Yes, No, Not Applicable, Incomplete"</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15352-731B-434D-ADCB-AA0A9470BE80}">
  <sheetPr>
    <pageSetUpPr fitToPage="1"/>
  </sheetPr>
  <dimension ref="A1:C29"/>
  <sheetViews>
    <sheetView zoomScale="98" zoomScaleNormal="98" workbookViewId="0">
      <selection sqref="A1:B1"/>
    </sheetView>
  </sheetViews>
  <sheetFormatPr defaultRowHeight="15" x14ac:dyDescent="0.3"/>
  <cols>
    <col min="1" max="1" width="104.109375" style="2" customWidth="1"/>
    <col min="2" max="2" width="56.33203125" style="4" customWidth="1"/>
    <col min="3" max="3" width="60" style="4" customWidth="1"/>
  </cols>
  <sheetData>
    <row r="1" spans="1:3" ht="99" customHeight="1" x14ac:dyDescent="0.3">
      <c r="A1" s="255" t="s">
        <v>657</v>
      </c>
      <c r="B1" s="257"/>
      <c r="C1"/>
    </row>
    <row r="2" spans="1:3" ht="99" customHeight="1" x14ac:dyDescent="0.3">
      <c r="A2" s="60" t="s">
        <v>27</v>
      </c>
      <c r="B2" s="58"/>
      <c r="C2"/>
    </row>
    <row r="3" spans="1:3" s="27" customFormat="1" ht="46.2" customHeight="1" x14ac:dyDescent="0.3">
      <c r="A3" s="61" t="s">
        <v>658</v>
      </c>
      <c r="B3" s="74"/>
      <c r="C3"/>
    </row>
    <row r="4" spans="1:3" s="27" customFormat="1" ht="46.2" customHeight="1" x14ac:dyDescent="0.3">
      <c r="A4" s="61" t="s">
        <v>659</v>
      </c>
      <c r="B4" s="74"/>
      <c r="C4"/>
    </row>
    <row r="5" spans="1:3" s="27" customFormat="1" ht="46.2" customHeight="1" x14ac:dyDescent="0.3">
      <c r="A5" s="61" t="s">
        <v>660</v>
      </c>
      <c r="B5" s="74"/>
      <c r="C5"/>
    </row>
    <row r="6" spans="1:3" s="27" customFormat="1" ht="46.2" customHeight="1" x14ac:dyDescent="0.3">
      <c r="A6" s="61" t="s">
        <v>661</v>
      </c>
      <c r="B6" s="74"/>
      <c r="C6"/>
    </row>
    <row r="7" spans="1:3" s="27" customFormat="1" ht="11.4" customHeight="1" x14ac:dyDescent="0.3">
      <c r="A7" s="208"/>
      <c r="B7" s="208"/>
      <c r="C7"/>
    </row>
    <row r="8" spans="1:3" s="27" customFormat="1" ht="46.2" customHeight="1" x14ac:dyDescent="0.3">
      <c r="A8" s="61" t="s">
        <v>662</v>
      </c>
      <c r="B8" s="74"/>
      <c r="C8"/>
    </row>
    <row r="9" spans="1:3" s="27" customFormat="1" ht="46.2" customHeight="1" x14ac:dyDescent="0.3">
      <c r="A9" s="61" t="s">
        <v>663</v>
      </c>
      <c r="B9" s="74"/>
      <c r="C9"/>
    </row>
    <row r="10" spans="1:3" ht="46.2" customHeight="1" x14ac:dyDescent="0.3">
      <c r="A10" s="61" t="s">
        <v>664</v>
      </c>
      <c r="B10" s="75"/>
      <c r="C10"/>
    </row>
    <row r="11" spans="1:3" ht="46.2" customHeight="1" x14ac:dyDescent="0.3">
      <c r="A11" s="61" t="s">
        <v>665</v>
      </c>
      <c r="B11" s="74"/>
      <c r="C11"/>
    </row>
    <row r="12" spans="1:3" s="27" customFormat="1" ht="46.2" customHeight="1" x14ac:dyDescent="0.3">
      <c r="A12" s="61" t="s">
        <v>666</v>
      </c>
      <c r="B12" s="75"/>
      <c r="C12"/>
    </row>
    <row r="13" spans="1:3" s="27" customFormat="1" ht="46.2" customHeight="1" x14ac:dyDescent="0.3">
      <c r="A13" s="61" t="s">
        <v>667</v>
      </c>
      <c r="B13" s="74"/>
      <c r="C13"/>
    </row>
    <row r="14" spans="1:3" s="27" customFormat="1" ht="46.2" customHeight="1" x14ac:dyDescent="0.3">
      <c r="A14" s="61" t="s">
        <v>668</v>
      </c>
      <c r="B14" s="74"/>
      <c r="C14"/>
    </row>
    <row r="15" spans="1:3" s="27" customFormat="1" ht="46.2" customHeight="1" x14ac:dyDescent="0.3">
      <c r="A15" s="260" t="s">
        <v>669</v>
      </c>
      <c r="B15" s="210"/>
      <c r="C15" s="211"/>
    </row>
    <row r="16" spans="1:3" s="27" customFormat="1" ht="46.2" customHeight="1" x14ac:dyDescent="0.3">
      <c r="A16" s="8" t="s">
        <v>670</v>
      </c>
      <c r="B16" s="8" t="s">
        <v>671</v>
      </c>
      <c r="C16" s="8" t="s">
        <v>33</v>
      </c>
    </row>
    <row r="17" spans="1:3" s="27" customFormat="1" ht="46.2" customHeight="1" x14ac:dyDescent="0.3">
      <c r="A17" s="1" t="s">
        <v>672</v>
      </c>
      <c r="B17" s="44"/>
      <c r="C17" s="64"/>
    </row>
    <row r="18" spans="1:3" s="27" customFormat="1" ht="46.2" customHeight="1" x14ac:dyDescent="0.3">
      <c r="A18" s="1" t="s">
        <v>673</v>
      </c>
      <c r="B18" s="44"/>
      <c r="C18" s="64"/>
    </row>
    <row r="19" spans="1:3" s="27" customFormat="1" ht="46.2" customHeight="1" x14ac:dyDescent="0.3">
      <c r="A19" s="1" t="s">
        <v>674</v>
      </c>
      <c r="B19" s="44"/>
      <c r="C19" s="64"/>
    </row>
    <row r="20" spans="1:3" s="27" customFormat="1" ht="46.2" customHeight="1" x14ac:dyDescent="0.3">
      <c r="A20" s="1" t="s">
        <v>675</v>
      </c>
      <c r="B20" s="44"/>
      <c r="C20" s="64"/>
    </row>
    <row r="21" spans="1:3" s="27" customFormat="1" ht="46.2" customHeight="1" x14ac:dyDescent="0.3">
      <c r="A21" s="1" t="s">
        <v>676</v>
      </c>
      <c r="B21" s="44"/>
      <c r="C21" s="64"/>
    </row>
    <row r="22" spans="1:3" s="27" customFormat="1" ht="46.2" customHeight="1" x14ac:dyDescent="0.3">
      <c r="A22" s="1" t="s">
        <v>677</v>
      </c>
      <c r="B22" s="44"/>
      <c r="C22" s="64"/>
    </row>
    <row r="23" spans="1:3" s="27" customFormat="1" ht="46.2" customHeight="1" x14ac:dyDescent="0.3">
      <c r="A23" s="1" t="s">
        <v>678</v>
      </c>
      <c r="B23" s="44"/>
      <c r="C23" s="64"/>
    </row>
    <row r="24" spans="1:3" s="27" customFormat="1" ht="46.2" customHeight="1" x14ac:dyDescent="0.3">
      <c r="A24" s="1" t="s">
        <v>679</v>
      </c>
      <c r="B24" s="44"/>
      <c r="C24" s="64"/>
    </row>
    <row r="25" spans="1:3" s="27" customFormat="1" ht="46.2" customHeight="1" x14ac:dyDescent="0.3">
      <c r="A25" s="1" t="s">
        <v>680</v>
      </c>
      <c r="B25" s="44"/>
      <c r="C25" s="64"/>
    </row>
    <row r="26" spans="1:3" s="27" customFormat="1" ht="46.2" customHeight="1" x14ac:dyDescent="0.3">
      <c r="A26" s="1" t="s">
        <v>681</v>
      </c>
      <c r="B26" s="44"/>
      <c r="C26" s="64"/>
    </row>
    <row r="27" spans="1:3" x14ac:dyDescent="0.3">
      <c r="A27" s="37"/>
      <c r="B27" s="38"/>
      <c r="C27" s="38" t="s">
        <v>33</v>
      </c>
    </row>
    <row r="28" spans="1:3" ht="28.95" customHeight="1" x14ac:dyDescent="0.3">
      <c r="A28" s="65" t="s">
        <v>682</v>
      </c>
      <c r="B28" s="77"/>
      <c r="C28" s="76"/>
    </row>
    <row r="29" spans="1:3" ht="31.95" customHeight="1" x14ac:dyDescent="0.3">
      <c r="A29" s="65" t="s">
        <v>683</v>
      </c>
      <c r="B29" s="261"/>
      <c r="C29" s="262"/>
    </row>
  </sheetData>
  <sheetProtection algorithmName="SHA-512" hashValue="0EqaXxxQcyWG/gopBKpp5kxLSXQnl7+MoIhxFhBxCGiqFQSO8AtClu4252vlBqfXOXQogX6Ehbb6tsBOJKLk0Q==" saltValue="LZtwlcXuyKwDMGKBDv2FTQ==" spinCount="100000" sheet="1" sort="0" autoFilter="0"/>
  <mergeCells count="4">
    <mergeCell ref="A15:C15"/>
    <mergeCell ref="A7:B7"/>
    <mergeCell ref="A1:B1"/>
    <mergeCell ref="B29:C29"/>
  </mergeCells>
  <dataValidations count="2">
    <dataValidation type="list" allowBlank="1" showInputMessage="1" showErrorMessage="1" sqref="B17:B26" xr:uid="{25E510FB-32AD-43A7-88CB-64A1793B5BA3}">
      <formula1>"Yes, No, Not Applicable"</formula1>
    </dataValidation>
    <dataValidation type="list" allowBlank="1" showInputMessage="1" showErrorMessage="1" sqref="B28" xr:uid="{62AA5F56-D26A-4D5F-BDCF-AFC11F990540}">
      <formula1>"Certify TOA, Extend TOA, Discontinue TOA"</formula1>
    </dataValidation>
  </dataValidations>
  <pageMargins left="0.7" right="0.7" top="0.75" bottom="0.75" header="0.3" footer="0.3"/>
  <pageSetup scale="4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146A489EC55A4EB31655EC721F4F44" ma:contentTypeVersion="6" ma:contentTypeDescription="Create a new document." ma:contentTypeScope="" ma:versionID="655453c0f474ae1594edcfbe41469160">
  <xsd:schema xmlns:xsd="http://www.w3.org/2001/XMLSchema" xmlns:xs="http://www.w3.org/2001/XMLSchema" xmlns:p="http://schemas.microsoft.com/office/2006/metadata/properties" xmlns:ns2="1195d2de-4439-4f50-8839-407c29e3a614" xmlns:ns3="fd1f500e-d742-4ed2-bc83-071e9fa4f650" targetNamespace="http://schemas.microsoft.com/office/2006/metadata/properties" ma:root="true" ma:fieldsID="69a27219bd3138ed8ceabea1b5fb8374" ns2:_="" ns3:_="">
    <xsd:import namespace="1195d2de-4439-4f50-8839-407c29e3a614"/>
    <xsd:import namespace="fd1f500e-d742-4ed2-bc83-071e9fa4f6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5d2de-4439-4f50-8839-407c29e3a6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1f500e-d742-4ed2-bc83-071e9fa4f65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fd1f500e-d742-4ed2-bc83-071e9fa4f650">
      <UserInfo>
        <DisplayName>Schemer, Grayson</DisplayName>
        <AccountId>13</AccountId>
        <AccountType/>
      </UserInfo>
      <UserInfo>
        <DisplayName>Orange, Fredericka</DisplayName>
        <AccountId>14</AccountId>
        <AccountType/>
      </UserInfo>
      <UserInfo>
        <DisplayName>Courtney Kelly</DisplayName>
        <AccountId>12</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2E273E-1F5C-4DE9-8C41-D07DA5B83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5d2de-4439-4f50-8839-407c29e3a614"/>
    <ds:schemaRef ds:uri="fd1f500e-d742-4ed2-bc83-071e9fa4f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73C617-98F3-4914-BA08-03BF53BCB1E0}">
  <ds:schemaRefs>
    <ds:schemaRef ds:uri="http://schemas.microsoft.com/DataMashup"/>
  </ds:schemaRefs>
</ds:datastoreItem>
</file>

<file path=customXml/itemProps3.xml><?xml version="1.0" encoding="utf-8"?>
<ds:datastoreItem xmlns:ds="http://schemas.openxmlformats.org/officeDocument/2006/customXml" ds:itemID="{38BD6676-0AD3-4008-9CD8-C1535F5800D0}">
  <ds:schemaRefs>
    <ds:schemaRef ds:uri="http://purl.org/dc/dcmitype/"/>
    <ds:schemaRef ds:uri="http://purl.org/dc/terms/"/>
    <ds:schemaRef ds:uri="fd1f500e-d742-4ed2-bc83-071e9fa4f650"/>
    <ds:schemaRef ds:uri="1195d2de-4439-4f50-8839-407c29e3a614"/>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4.xml><?xml version="1.0" encoding="utf-8"?>
<ds:datastoreItem xmlns:ds="http://schemas.openxmlformats.org/officeDocument/2006/customXml" ds:itemID="{A4F0FD54-9C8F-44ED-9B70-2A37578FA8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Certification Report</vt:lpstr>
      <vt:lpstr>Certification Tool</vt:lpstr>
      <vt:lpstr>Plans for Alignment</vt:lpstr>
      <vt:lpstr>Records Review</vt:lpstr>
      <vt:lpstr>Site Visits</vt:lpstr>
      <vt:lpstr>TOA</vt:lpstr>
      <vt:lpstr>'Certification Report'!Print_Area</vt:lpstr>
      <vt:lpstr>'Certification Tool'!Print_Area</vt:lpstr>
      <vt:lpstr>'Plans for Alignment'!Print_Area</vt:lpstr>
      <vt:lpstr>TOA!Print_Area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Kasey</dc:creator>
  <cp:keywords/>
  <dc:description/>
  <cp:lastModifiedBy>Rebecca Kasey</cp:lastModifiedBy>
  <cp:revision/>
  <cp:lastPrinted>2024-09-12T18:25:08Z</cp:lastPrinted>
  <dcterms:created xsi:type="dcterms:W3CDTF">2024-01-24T14:20:29Z</dcterms:created>
  <dcterms:modified xsi:type="dcterms:W3CDTF">2024-10-07T20:52:16Z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0x01010000146A489EC55A4EB31655EC721F4F44</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Order">
    <vt:r8>8500</vt:r8>
  </property>
  <property fmtid="{D5CDD505-2E9C-101B-9397-08002B2CF9AE}" pid="10" name="SharedWithUsers">
    <vt:lpwstr>9;#Courtney Kelly</vt:lpwstr>
  </property>
</Properties>
</file>